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a edición LIBRO FINANZAS\Ejercicios Hern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M61" i="1"/>
  <c r="M64" i="1" s="1"/>
  <c r="C44" i="1" s="1"/>
  <c r="M60" i="1"/>
  <c r="M62" i="1"/>
  <c r="O64" i="1"/>
  <c r="O59" i="1"/>
  <c r="I65" i="1"/>
  <c r="C43" i="1"/>
  <c r="D67" i="1"/>
  <c r="C41" i="1" l="1"/>
  <c r="C39" i="1"/>
  <c r="C38" i="1"/>
  <c r="M59" i="1"/>
  <c r="O61" i="1"/>
  <c r="F38" i="1"/>
  <c r="I29" i="1" l="1"/>
  <c r="I31" i="1"/>
  <c r="C7" i="1"/>
  <c r="G50" i="1" l="1"/>
  <c r="F50" i="1"/>
  <c r="E50" i="1"/>
  <c r="C40" i="1"/>
  <c r="E16" i="1"/>
  <c r="E18" i="1" s="1"/>
  <c r="E19" i="1" s="1"/>
  <c r="E14" i="1"/>
  <c r="C4" i="1" l="1"/>
  <c r="H50" i="1"/>
  <c r="I50" i="1"/>
  <c r="I64" i="1"/>
  <c r="I28" i="1"/>
  <c r="F14" i="1"/>
  <c r="G14" i="1"/>
  <c r="H14" i="1"/>
  <c r="I14" i="1"/>
  <c r="D27" i="1" l="1"/>
  <c r="D31" i="1" s="1"/>
  <c r="F16" i="1"/>
  <c r="F25" i="1" s="1"/>
  <c r="E25" i="1"/>
  <c r="H16" i="1"/>
  <c r="H25" i="1" s="1"/>
  <c r="G16" i="1"/>
  <c r="G25" i="1" s="1"/>
  <c r="I16" i="1"/>
  <c r="I25" i="1" s="1"/>
  <c r="E52" i="1"/>
  <c r="E54" i="1" s="1"/>
  <c r="E55" i="1" s="1"/>
  <c r="D63" i="1"/>
  <c r="H18" i="1" l="1"/>
  <c r="H19" i="1" s="1"/>
  <c r="H20" i="1" s="1"/>
  <c r="H24" i="1" s="1"/>
  <c r="H31" i="1" s="1"/>
  <c r="I18" i="1"/>
  <c r="I19" i="1" s="1"/>
  <c r="E61" i="1"/>
  <c r="G18" i="1"/>
  <c r="G19" i="1" s="1"/>
  <c r="G20" i="1" s="1"/>
  <c r="G24" i="1" s="1"/>
  <c r="G31" i="1" s="1"/>
  <c r="F18" i="1"/>
  <c r="F52" i="1"/>
  <c r="H52" i="1"/>
  <c r="I52" i="1"/>
  <c r="G52" i="1"/>
  <c r="E20" i="1"/>
  <c r="E31" i="1" l="1"/>
  <c r="E24" i="1"/>
  <c r="I20" i="1"/>
  <c r="I24" i="1" s="1"/>
  <c r="F19" i="1"/>
  <c r="F20" i="1" s="1"/>
  <c r="F24" i="1" s="1"/>
  <c r="F31" i="1" s="1"/>
  <c r="I61" i="1"/>
  <c r="I54" i="1"/>
  <c r="H61" i="1"/>
  <c r="H54" i="1"/>
  <c r="H55" i="1" s="1"/>
  <c r="H56" i="1" s="1"/>
  <c r="H60" i="1" s="1"/>
  <c r="H67" i="1" s="1"/>
  <c r="E56" i="1"/>
  <c r="E60" i="1" s="1"/>
  <c r="E67" i="1" s="1"/>
  <c r="G61" i="1"/>
  <c r="G54" i="1"/>
  <c r="G55" i="1" s="1"/>
  <c r="G56" i="1" s="1"/>
  <c r="G60" i="1" s="1"/>
  <c r="G67" i="1" s="1"/>
  <c r="F54" i="1"/>
  <c r="F55" i="1" s="1"/>
  <c r="F56" i="1" s="1"/>
  <c r="F60" i="1" s="1"/>
  <c r="F61" i="1"/>
  <c r="F67" i="1" l="1"/>
  <c r="D34" i="1"/>
  <c r="D33" i="1"/>
  <c r="I55" i="1"/>
  <c r="I56" i="1" s="1"/>
  <c r="I60" i="1" s="1"/>
  <c r="I67" i="1" s="1"/>
  <c r="D69" i="1" l="1"/>
  <c r="D70" i="1"/>
</calcChain>
</file>

<file path=xl/sharedStrings.xml><?xml version="1.0" encoding="utf-8"?>
<sst xmlns="http://schemas.openxmlformats.org/spreadsheetml/2006/main" count="56" uniqueCount="26">
  <si>
    <t xml:space="preserve">Precio </t>
  </si>
  <si>
    <t>Modificaciones</t>
  </si>
  <si>
    <t>Total:</t>
  </si>
  <si>
    <t>Valor de rescate</t>
  </si>
  <si>
    <t>Años</t>
  </si>
  <si>
    <t>Depreciación</t>
  </si>
  <si>
    <t>Ahorro anual</t>
  </si>
  <si>
    <t>Impuesto a la renta</t>
  </si>
  <si>
    <t>Costo de oportunidad</t>
  </si>
  <si>
    <t>Estado de resultados</t>
  </si>
  <si>
    <t>Ingresos (Ahorros)</t>
  </si>
  <si>
    <t>Gastos:</t>
  </si>
  <si>
    <t>Ingresos antes de impuestos</t>
  </si>
  <si>
    <t>Estado de Flujo de efectivo</t>
  </si>
  <si>
    <t>Actividades operativas</t>
  </si>
  <si>
    <t>Ingreso neto</t>
  </si>
  <si>
    <t>Actividades de inversión</t>
  </si>
  <si>
    <t>Inversión</t>
  </si>
  <si>
    <t>Valor de Rescate</t>
  </si>
  <si>
    <t>Impuesto sobre las ganancias</t>
  </si>
  <si>
    <t>Flujo de Caja neto</t>
  </si>
  <si>
    <t>Ingresos neto</t>
  </si>
  <si>
    <t>VAN</t>
  </si>
  <si>
    <t>TIR</t>
  </si>
  <si>
    <t>a)</t>
  </si>
  <si>
    <t>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</si>
</sst>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$-540A]#,##0.00;[Red][$$-540A]#,##0.00"/>
    <numFmt numFmtId="165" formatCode="[$$-540A]#,##0;[Red][$$-540A]#,##0"/>
    <numFmt numFmtId="166" formatCode="#,##0;[Red]#,##0"/>
    <numFmt numFmtId="167" formatCode="0.000000"/>
    <numFmt numFmtId="168" formatCode="0.0000000"/>
    <numFmt numFmtId="169" formatCode="[$$-540A]#,##0.0;[Red][$$-540A]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9" fontId="0" fillId="0" borderId="0" xfId="0" applyNumberFormat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0" fontId="0" fillId="0" borderId="0" xfId="0" applyNumberFormat="1"/>
    <xf numFmtId="166" fontId="0" fillId="0" borderId="0" xfId="0" applyNumberFormat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0" xfId="0" applyFont="1"/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/>
    <xf numFmtId="10" fontId="0" fillId="0" borderId="0" xfId="0" applyNumberFormat="1" applyBorder="1"/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workbookViewId="0">
      <selection activeCell="L57" sqref="L57"/>
    </sheetView>
  </sheetViews>
  <sheetFormatPr baseColWidth="10" defaultRowHeight="15" x14ac:dyDescent="0.25"/>
  <cols>
    <col min="2" max="2" width="20.5703125" customWidth="1"/>
    <col min="3" max="3" width="27.140625" bestFit="1" customWidth="1"/>
    <col min="4" max="4" width="12.7109375" bestFit="1" customWidth="1"/>
    <col min="5" max="8" width="11.5703125" bestFit="1" customWidth="1"/>
    <col min="9" max="9" width="12.7109375" bestFit="1" customWidth="1"/>
    <col min="13" max="13" width="13.7109375" bestFit="1" customWidth="1"/>
  </cols>
  <sheetData>
    <row r="1" spans="1:9" x14ac:dyDescent="0.25">
      <c r="A1" t="s">
        <v>24</v>
      </c>
    </row>
    <row r="2" spans="1:9" x14ac:dyDescent="0.25">
      <c r="B2" s="4" t="s">
        <v>0</v>
      </c>
      <c r="C2" s="12">
        <v>400000</v>
      </c>
    </row>
    <row r="3" spans="1:9" x14ac:dyDescent="0.25">
      <c r="B3" s="4" t="s">
        <v>1</v>
      </c>
      <c r="C3" s="12">
        <v>50000</v>
      </c>
    </row>
    <row r="4" spans="1:9" x14ac:dyDescent="0.25">
      <c r="B4" s="4" t="s">
        <v>2</v>
      </c>
      <c r="C4" s="2">
        <f>C2+C3</f>
        <v>450000</v>
      </c>
    </row>
    <row r="5" spans="1:9" x14ac:dyDescent="0.25">
      <c r="B5" s="4" t="s">
        <v>3</v>
      </c>
      <c r="C5" s="12">
        <v>45000</v>
      </c>
    </row>
    <row r="6" spans="1:9" x14ac:dyDescent="0.25">
      <c r="B6" s="4" t="s">
        <v>4</v>
      </c>
      <c r="C6" s="2">
        <v>5</v>
      </c>
    </row>
    <row r="7" spans="1:9" x14ac:dyDescent="0.25">
      <c r="B7" s="4" t="s">
        <v>5</v>
      </c>
      <c r="C7" s="12">
        <f>(C4)/C6</f>
        <v>90000</v>
      </c>
    </row>
    <row r="8" spans="1:9" x14ac:dyDescent="0.25">
      <c r="B8" s="4" t="s">
        <v>6</v>
      </c>
      <c r="C8" s="12">
        <v>160000</v>
      </c>
    </row>
    <row r="9" spans="1:9" x14ac:dyDescent="0.25">
      <c r="B9" s="4" t="s">
        <v>7</v>
      </c>
      <c r="C9" s="3">
        <v>0.3</v>
      </c>
    </row>
    <row r="10" spans="1:9" x14ac:dyDescent="0.25">
      <c r="B10" s="4" t="s">
        <v>8</v>
      </c>
      <c r="C10" s="3">
        <v>0.15</v>
      </c>
    </row>
    <row r="12" spans="1:9" x14ac:dyDescent="0.25">
      <c r="D12" s="5">
        <v>0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</row>
    <row r="13" spans="1:9" x14ac:dyDescent="0.25">
      <c r="C13" s="17" t="s">
        <v>9</v>
      </c>
      <c r="D13" s="14"/>
      <c r="E13" s="14"/>
      <c r="F13" s="14"/>
      <c r="G13" s="14"/>
      <c r="H13" s="14"/>
      <c r="I13" s="14"/>
    </row>
    <row r="14" spans="1:9" x14ac:dyDescent="0.25">
      <c r="C14" t="s">
        <v>10</v>
      </c>
      <c r="D14" s="14"/>
      <c r="E14" s="14">
        <f>$C$8</f>
        <v>160000</v>
      </c>
      <c r="F14" s="14">
        <f t="shared" ref="F14:I14" si="0">$C$8</f>
        <v>160000</v>
      </c>
      <c r="G14" s="14">
        <f t="shared" si="0"/>
        <v>160000</v>
      </c>
      <c r="H14" s="14">
        <f t="shared" si="0"/>
        <v>160000</v>
      </c>
      <c r="I14" s="14">
        <f t="shared" si="0"/>
        <v>160000</v>
      </c>
    </row>
    <row r="15" spans="1:9" ht="10.5" customHeight="1" x14ac:dyDescent="0.25">
      <c r="C15" t="s">
        <v>11</v>
      </c>
      <c r="D15" s="14"/>
      <c r="E15" s="14"/>
      <c r="F15" s="14"/>
      <c r="G15" s="14"/>
      <c r="H15" s="14"/>
      <c r="I15" s="14"/>
    </row>
    <row r="16" spans="1:9" x14ac:dyDescent="0.25">
      <c r="C16" t="s">
        <v>5</v>
      </c>
      <c r="D16" s="15"/>
      <c r="E16" s="15">
        <f>-$C$7</f>
        <v>-90000</v>
      </c>
      <c r="F16" s="15">
        <f t="shared" ref="F16:I16" si="1">-$C$7</f>
        <v>-90000</v>
      </c>
      <c r="G16" s="15">
        <f t="shared" si="1"/>
        <v>-90000</v>
      </c>
      <c r="H16" s="15">
        <f t="shared" si="1"/>
        <v>-90000</v>
      </c>
      <c r="I16" s="15">
        <f t="shared" si="1"/>
        <v>-90000</v>
      </c>
    </row>
    <row r="17" spans="3:9" ht="6.75" customHeight="1" x14ac:dyDescent="0.25">
      <c r="D17" s="14"/>
      <c r="E17" s="14"/>
      <c r="F17" s="14"/>
      <c r="G17" s="14"/>
      <c r="H17" s="14"/>
      <c r="I17" s="14"/>
    </row>
    <row r="18" spans="3:9" x14ac:dyDescent="0.25">
      <c r="C18" t="s">
        <v>12</v>
      </c>
      <c r="D18" s="14"/>
      <c r="E18" s="14">
        <f>SUM(E14:E16)</f>
        <v>70000</v>
      </c>
      <c r="F18" s="14">
        <f t="shared" ref="F18:I18" si="2">SUM(F14:F16)</f>
        <v>70000</v>
      </c>
      <c r="G18" s="14">
        <f t="shared" si="2"/>
        <v>70000</v>
      </c>
      <c r="H18" s="14">
        <f t="shared" si="2"/>
        <v>70000</v>
      </c>
      <c r="I18" s="14">
        <f t="shared" si="2"/>
        <v>70000</v>
      </c>
    </row>
    <row r="19" spans="3:9" x14ac:dyDescent="0.25">
      <c r="C19" t="s">
        <v>7</v>
      </c>
      <c r="D19" s="15"/>
      <c r="E19" s="15">
        <f>-E18*$C$9</f>
        <v>-21000</v>
      </c>
      <c r="F19" s="15">
        <f t="shared" ref="F19:I19" si="3">-F18*$C$9</f>
        <v>-21000</v>
      </c>
      <c r="G19" s="15">
        <f t="shared" si="3"/>
        <v>-21000</v>
      </c>
      <c r="H19" s="15">
        <f t="shared" si="3"/>
        <v>-21000</v>
      </c>
      <c r="I19" s="15">
        <f t="shared" si="3"/>
        <v>-21000</v>
      </c>
    </row>
    <row r="20" spans="3:9" x14ac:dyDescent="0.25">
      <c r="C20" t="s">
        <v>21</v>
      </c>
      <c r="D20" s="14"/>
      <c r="E20" s="14">
        <f>SUM(E18:E19)</f>
        <v>49000</v>
      </c>
      <c r="F20" s="14">
        <f t="shared" ref="F20:I20" si="4">SUM(F18:F19)</f>
        <v>49000</v>
      </c>
      <c r="G20" s="14">
        <f t="shared" si="4"/>
        <v>49000</v>
      </c>
      <c r="H20" s="14">
        <f t="shared" si="4"/>
        <v>49000</v>
      </c>
      <c r="I20" s="14">
        <f t="shared" si="4"/>
        <v>49000</v>
      </c>
    </row>
    <row r="21" spans="3:9" ht="6.75" customHeight="1" x14ac:dyDescent="0.25">
      <c r="D21" s="14"/>
      <c r="E21" s="14"/>
      <c r="F21" s="14"/>
      <c r="G21" s="14"/>
      <c r="H21" s="14"/>
      <c r="I21" s="14"/>
    </row>
    <row r="22" spans="3:9" x14ac:dyDescent="0.25">
      <c r="C22" s="17" t="s">
        <v>13</v>
      </c>
      <c r="D22" s="14"/>
      <c r="E22" s="14"/>
      <c r="F22" s="14"/>
      <c r="G22" s="14"/>
      <c r="H22" s="14"/>
      <c r="I22" s="14"/>
    </row>
    <row r="23" spans="3:9" x14ac:dyDescent="0.25">
      <c r="C23" t="s">
        <v>14</v>
      </c>
      <c r="D23" s="14"/>
      <c r="E23" s="14"/>
      <c r="F23" s="14"/>
      <c r="G23" s="14"/>
      <c r="H23" s="14"/>
      <c r="I23" s="14"/>
    </row>
    <row r="24" spans="3:9" x14ac:dyDescent="0.25">
      <c r="C24" t="s">
        <v>15</v>
      </c>
      <c r="D24" s="14"/>
      <c r="E24" s="14">
        <f>E20</f>
        <v>49000</v>
      </c>
      <c r="F24" s="14">
        <f t="shared" ref="F24:I24" si="5">F20</f>
        <v>49000</v>
      </c>
      <c r="G24" s="14">
        <f t="shared" si="5"/>
        <v>49000</v>
      </c>
      <c r="H24" s="14">
        <f t="shared" si="5"/>
        <v>49000</v>
      </c>
      <c r="I24" s="14">
        <f t="shared" si="5"/>
        <v>49000</v>
      </c>
    </row>
    <row r="25" spans="3:9" x14ac:dyDescent="0.25">
      <c r="C25" t="s">
        <v>5</v>
      </c>
      <c r="D25" s="14"/>
      <c r="E25" s="16">
        <f>-E16</f>
        <v>90000</v>
      </c>
      <c r="F25" s="16">
        <f t="shared" ref="F25:H25" si="6">-F16</f>
        <v>90000</v>
      </c>
      <c r="G25" s="16">
        <f t="shared" si="6"/>
        <v>90000</v>
      </c>
      <c r="H25" s="16">
        <f t="shared" si="6"/>
        <v>90000</v>
      </c>
      <c r="I25" s="16">
        <f>-I16</f>
        <v>90000</v>
      </c>
    </row>
    <row r="26" spans="3:9" x14ac:dyDescent="0.25">
      <c r="C26" t="s">
        <v>16</v>
      </c>
      <c r="D26" s="14"/>
      <c r="E26" s="14"/>
      <c r="F26" s="14"/>
      <c r="G26" s="14"/>
      <c r="H26" s="14"/>
      <c r="I26" s="14"/>
    </row>
    <row r="27" spans="3:9" x14ac:dyDescent="0.25">
      <c r="C27" t="s">
        <v>17</v>
      </c>
      <c r="D27" s="14">
        <f>-C4</f>
        <v>-450000</v>
      </c>
      <c r="E27" s="14"/>
      <c r="F27" s="14"/>
      <c r="G27" s="14"/>
      <c r="H27" s="14"/>
      <c r="I27" s="14"/>
    </row>
    <row r="28" spans="3:9" x14ac:dyDescent="0.25">
      <c r="C28" t="s">
        <v>18</v>
      </c>
      <c r="D28" s="14"/>
      <c r="E28" s="14"/>
      <c r="F28" s="14"/>
      <c r="G28" s="14"/>
      <c r="H28" s="14"/>
      <c r="I28" s="14">
        <f>C5</f>
        <v>45000</v>
      </c>
    </row>
    <row r="29" spans="3:9" x14ac:dyDescent="0.25">
      <c r="C29" t="s">
        <v>19</v>
      </c>
      <c r="D29" s="14"/>
      <c r="E29" s="14"/>
      <c r="F29" s="14"/>
      <c r="G29" s="14"/>
      <c r="H29" s="14"/>
      <c r="I29" s="14">
        <f>-(I28-(C4-SUM(E25:I25)))*C9</f>
        <v>-13500</v>
      </c>
    </row>
    <row r="30" spans="3:9" x14ac:dyDescent="0.25">
      <c r="C30" t="s">
        <v>20</v>
      </c>
      <c r="D30" s="15"/>
      <c r="E30" s="15"/>
      <c r="F30" s="15"/>
      <c r="G30" s="15"/>
      <c r="H30" s="15"/>
      <c r="I30" s="15"/>
    </row>
    <row r="31" spans="3:9" x14ac:dyDescent="0.25">
      <c r="D31" s="14">
        <f>SUM(D23:D30)</f>
        <v>-450000</v>
      </c>
      <c r="E31" s="14">
        <f t="shared" ref="E31:H31" si="7">SUM(E23:E30)</f>
        <v>139000</v>
      </c>
      <c r="F31" s="14">
        <f t="shared" si="7"/>
        <v>139000</v>
      </c>
      <c r="G31" s="14">
        <f t="shared" si="7"/>
        <v>139000</v>
      </c>
      <c r="H31" s="14">
        <f t="shared" si="7"/>
        <v>139000</v>
      </c>
      <c r="I31" s="14">
        <f>SUM(I23:I30)</f>
        <v>170500</v>
      </c>
    </row>
    <row r="32" spans="3:9" x14ac:dyDescent="0.25">
      <c r="D32" s="8"/>
      <c r="E32" s="8"/>
      <c r="F32" s="8"/>
      <c r="G32" s="8"/>
      <c r="H32" s="8"/>
      <c r="I32" s="8"/>
    </row>
    <row r="33" spans="1:9" x14ac:dyDescent="0.25">
      <c r="C33" s="10" t="s">
        <v>22</v>
      </c>
      <c r="D33" s="9">
        <f>NPV(C10,E31:I31)+D31</f>
        <v>31610.625785481127</v>
      </c>
    </row>
    <row r="34" spans="1:9" x14ac:dyDescent="0.25">
      <c r="C34" s="10" t="s">
        <v>23</v>
      </c>
      <c r="D34" s="13">
        <f>IRR(D31:I31)</f>
        <v>0.17851390794757505</v>
      </c>
    </row>
    <row r="38" spans="1:9" x14ac:dyDescent="0.25">
      <c r="A38" t="s">
        <v>25</v>
      </c>
      <c r="B38" s="4" t="s">
        <v>0</v>
      </c>
      <c r="C38" s="12">
        <f>C2</f>
        <v>400000</v>
      </c>
      <c r="F38">
        <f>(1+0.2)^5</f>
        <v>2.4883199999999999</v>
      </c>
    </row>
    <row r="39" spans="1:9" x14ac:dyDescent="0.25">
      <c r="B39" s="4" t="s">
        <v>1</v>
      </c>
      <c r="C39" s="12">
        <f>C3</f>
        <v>50000</v>
      </c>
    </row>
    <row r="40" spans="1:9" x14ac:dyDescent="0.25">
      <c r="B40" s="4" t="s">
        <v>2</v>
      </c>
      <c r="C40" s="2">
        <f>C38+C39</f>
        <v>450000</v>
      </c>
    </row>
    <row r="41" spans="1:9" x14ac:dyDescent="0.25">
      <c r="B41" s="4" t="s">
        <v>3</v>
      </c>
      <c r="C41" s="12">
        <f>C5</f>
        <v>45000</v>
      </c>
    </row>
    <row r="42" spans="1:9" x14ac:dyDescent="0.25">
      <c r="B42" s="4" t="s">
        <v>4</v>
      </c>
      <c r="C42" s="2">
        <v>5</v>
      </c>
    </row>
    <row r="43" spans="1:9" x14ac:dyDescent="0.25">
      <c r="B43" s="4" t="s">
        <v>5</v>
      </c>
      <c r="C43" s="11">
        <f>C40/C42</f>
        <v>90000</v>
      </c>
    </row>
    <row r="44" spans="1:9" x14ac:dyDescent="0.25">
      <c r="B44" s="4" t="s">
        <v>6</v>
      </c>
      <c r="C44" s="12">
        <f>M65</f>
        <v>170339.87407390116</v>
      </c>
    </row>
    <row r="45" spans="1:9" x14ac:dyDescent="0.25">
      <c r="B45" s="4" t="s">
        <v>7</v>
      </c>
      <c r="C45" s="3">
        <v>0.3</v>
      </c>
    </row>
    <row r="46" spans="1:9" x14ac:dyDescent="0.25">
      <c r="B46" s="4" t="s">
        <v>8</v>
      </c>
      <c r="C46" s="3">
        <v>0.2</v>
      </c>
    </row>
    <row r="48" spans="1:9" x14ac:dyDescent="0.25">
      <c r="D48" s="5">
        <v>0</v>
      </c>
      <c r="E48" s="5">
        <v>1</v>
      </c>
      <c r="F48" s="5">
        <v>2</v>
      </c>
      <c r="G48" s="5">
        <v>3</v>
      </c>
      <c r="H48" s="5">
        <v>4</v>
      </c>
      <c r="I48" s="5">
        <v>5</v>
      </c>
    </row>
    <row r="49" spans="3:15" x14ac:dyDescent="0.25">
      <c r="C49" t="s">
        <v>9</v>
      </c>
      <c r="D49" s="6"/>
      <c r="E49" s="6"/>
      <c r="F49" s="6"/>
      <c r="G49" s="6"/>
      <c r="H49" s="6"/>
      <c r="I49" s="6"/>
    </row>
    <row r="50" spans="3:15" x14ac:dyDescent="0.25">
      <c r="C50" t="s">
        <v>10</v>
      </c>
      <c r="D50" s="6"/>
      <c r="E50" s="6">
        <f>$C$44</f>
        <v>170339.87407390116</v>
      </c>
      <c r="F50" s="6">
        <f>$C$44</f>
        <v>170339.87407390116</v>
      </c>
      <c r="G50" s="6">
        <f>$C$44</f>
        <v>170339.87407390116</v>
      </c>
      <c r="H50" s="6">
        <f t="shared" ref="H50:I50" si="8">$C$44</f>
        <v>170339.87407390116</v>
      </c>
      <c r="I50" s="6">
        <f t="shared" si="8"/>
        <v>170339.87407390116</v>
      </c>
    </row>
    <row r="51" spans="3:15" x14ac:dyDescent="0.25">
      <c r="C51" t="s">
        <v>11</v>
      </c>
      <c r="D51" s="6"/>
      <c r="E51" s="6"/>
      <c r="F51" s="6"/>
      <c r="G51" s="6"/>
      <c r="H51" s="6"/>
      <c r="I51" s="6"/>
    </row>
    <row r="52" spans="3:15" x14ac:dyDescent="0.25">
      <c r="C52" t="s">
        <v>5</v>
      </c>
      <c r="D52" s="7"/>
      <c r="E52" s="7">
        <f>-$C$43</f>
        <v>-90000</v>
      </c>
      <c r="F52" s="7">
        <f t="shared" ref="F52:I52" si="9">-$C$43</f>
        <v>-90000</v>
      </c>
      <c r="G52" s="7">
        <f t="shared" si="9"/>
        <v>-90000</v>
      </c>
      <c r="H52" s="7">
        <f t="shared" si="9"/>
        <v>-90000</v>
      </c>
      <c r="I52" s="7">
        <f t="shared" si="9"/>
        <v>-90000</v>
      </c>
    </row>
    <row r="53" spans="3:15" x14ac:dyDescent="0.25">
      <c r="D53" s="6"/>
      <c r="E53" s="6"/>
      <c r="F53" s="6"/>
      <c r="G53" s="6"/>
      <c r="H53" s="6"/>
      <c r="I53" s="6"/>
    </row>
    <row r="54" spans="3:15" x14ac:dyDescent="0.25">
      <c r="C54" t="s">
        <v>12</v>
      </c>
      <c r="D54" s="6"/>
      <c r="E54" s="6">
        <f>SUM(E50:E52)</f>
        <v>80339.874073901155</v>
      </c>
      <c r="F54" s="6">
        <f t="shared" ref="F54:I54" si="10">SUM(F50:F52)</f>
        <v>80339.874073901155</v>
      </c>
      <c r="G54" s="6">
        <f t="shared" si="10"/>
        <v>80339.874073901155</v>
      </c>
      <c r="H54" s="6">
        <f t="shared" si="10"/>
        <v>80339.874073901155</v>
      </c>
      <c r="I54" s="6">
        <f t="shared" si="10"/>
        <v>80339.874073901155</v>
      </c>
    </row>
    <row r="55" spans="3:15" x14ac:dyDescent="0.25">
      <c r="C55" t="s">
        <v>7</v>
      </c>
      <c r="D55" s="7"/>
      <c r="E55" s="7">
        <f>-E54*$C$45</f>
        <v>-24101.962222170347</v>
      </c>
      <c r="F55" s="7">
        <f t="shared" ref="F55" si="11">-F54*$C$9</f>
        <v>-24101.962222170347</v>
      </c>
      <c r="G55" s="7">
        <f t="shared" ref="G55" si="12">-G54*$C$9</f>
        <v>-24101.962222170347</v>
      </c>
      <c r="H55" s="7">
        <f t="shared" ref="H55" si="13">-H54*$C$9</f>
        <v>-24101.962222170347</v>
      </c>
      <c r="I55" s="7">
        <f t="shared" ref="I55" si="14">-I54*$C$9</f>
        <v>-24101.962222170347</v>
      </c>
    </row>
    <row r="56" spans="3:15" x14ac:dyDescent="0.25">
      <c r="C56" t="s">
        <v>21</v>
      </c>
      <c r="D56" s="6"/>
      <c r="E56" s="6">
        <f>SUM(E54:E55)</f>
        <v>56237.911851730809</v>
      </c>
      <c r="F56" s="6">
        <f t="shared" ref="F56" si="15">SUM(F54:F55)</f>
        <v>56237.911851730809</v>
      </c>
      <c r="G56" s="6">
        <f t="shared" ref="G56" si="16">SUM(G54:G55)</f>
        <v>56237.911851730809</v>
      </c>
      <c r="H56" s="6">
        <f t="shared" ref="H56" si="17">SUM(H54:H55)</f>
        <v>56237.911851730809</v>
      </c>
      <c r="I56" s="6">
        <f t="shared" ref="I56" si="18">SUM(I54:I55)</f>
        <v>56237.911851730809</v>
      </c>
    </row>
    <row r="57" spans="3:15" x14ac:dyDescent="0.25">
      <c r="D57" s="6"/>
      <c r="E57" s="6"/>
      <c r="F57" s="6"/>
      <c r="G57" s="6"/>
      <c r="H57" s="6"/>
      <c r="I57" s="6"/>
    </row>
    <row r="58" spans="3:15" x14ac:dyDescent="0.25">
      <c r="C58" t="s">
        <v>13</v>
      </c>
      <c r="D58" s="6"/>
      <c r="E58" s="6"/>
      <c r="F58" s="6"/>
      <c r="G58" s="6"/>
      <c r="H58" s="6"/>
      <c r="I58" s="6"/>
    </row>
    <row r="59" spans="3:15" x14ac:dyDescent="0.25">
      <c r="C59" t="s">
        <v>14</v>
      </c>
      <c r="D59" s="6"/>
      <c r="E59" s="6"/>
      <c r="F59" s="6"/>
      <c r="G59" s="6"/>
      <c r="H59" s="6"/>
      <c r="I59" s="6"/>
      <c r="M59">
        <f>450000</f>
        <v>450000</v>
      </c>
      <c r="O59" s="19">
        <f>PV(20%,5,1)</f>
        <v>-2.9906121399176953</v>
      </c>
    </row>
    <row r="60" spans="3:15" x14ac:dyDescent="0.25">
      <c r="C60" t="s">
        <v>15</v>
      </c>
      <c r="D60" s="6"/>
      <c r="E60" s="6">
        <f>E56</f>
        <v>56237.911851730809</v>
      </c>
      <c r="F60" s="6">
        <f t="shared" ref="F60:I60" si="19">F56</f>
        <v>56237.911851730809</v>
      </c>
      <c r="G60" s="6">
        <f t="shared" si="19"/>
        <v>56237.911851730809</v>
      </c>
      <c r="H60" s="6">
        <f t="shared" si="19"/>
        <v>56237.911851730809</v>
      </c>
      <c r="I60" s="6">
        <f t="shared" si="19"/>
        <v>56237.911851730809</v>
      </c>
      <c r="M60" s="18">
        <f>-0.7*O59*90000</f>
        <v>188408.5648148148</v>
      </c>
    </row>
    <row r="61" spans="3:15" x14ac:dyDescent="0.25">
      <c r="C61" t="s">
        <v>5</v>
      </c>
      <c r="D61" s="6"/>
      <c r="E61" s="8">
        <f>-E52</f>
        <v>90000</v>
      </c>
      <c r="F61" s="8">
        <f t="shared" ref="F61:H61" si="20">-F52</f>
        <v>90000</v>
      </c>
      <c r="G61" s="8">
        <f t="shared" si="20"/>
        <v>90000</v>
      </c>
      <c r="H61" s="8">
        <f t="shared" si="20"/>
        <v>90000</v>
      </c>
      <c r="I61" s="8">
        <f>-I52</f>
        <v>90000</v>
      </c>
      <c r="M61">
        <f>-O59*90000</f>
        <v>269155.09259259258</v>
      </c>
      <c r="O61">
        <f>1/((1+0.2)^1)</f>
        <v>0.83333333333333337</v>
      </c>
    </row>
    <row r="62" spans="3:15" x14ac:dyDescent="0.25">
      <c r="C62" t="s">
        <v>16</v>
      </c>
      <c r="D62" s="6"/>
      <c r="E62" s="6"/>
      <c r="F62" s="6"/>
      <c r="G62" s="6"/>
      <c r="H62" s="6"/>
      <c r="I62" s="6"/>
      <c r="M62">
        <f>31500*0.401877</f>
        <v>12659.1255</v>
      </c>
    </row>
    <row r="63" spans="3:15" x14ac:dyDescent="0.25">
      <c r="C63" t="s">
        <v>17</v>
      </c>
      <c r="D63" s="6">
        <f>-C40</f>
        <v>-450000</v>
      </c>
      <c r="E63" s="6"/>
      <c r="F63" s="6"/>
      <c r="G63" s="6"/>
      <c r="H63" s="6"/>
      <c r="I63" s="6"/>
    </row>
    <row r="64" spans="3:15" x14ac:dyDescent="0.25">
      <c r="C64" t="s">
        <v>18</v>
      </c>
      <c r="D64" s="6"/>
      <c r="E64" s="6"/>
      <c r="F64" s="6"/>
      <c r="G64" s="6"/>
      <c r="H64" s="6"/>
      <c r="I64" s="6">
        <f>C41</f>
        <v>45000</v>
      </c>
      <c r="M64" s="18">
        <f>M59+M60-M61-M62</f>
        <v>356594.34672222222</v>
      </c>
      <c r="O64" s="20">
        <f>PV(20%,5,,1)</f>
        <v>-0.4018775720164609</v>
      </c>
    </row>
    <row r="65" spans="1:13" x14ac:dyDescent="0.25">
      <c r="C65" t="s">
        <v>19</v>
      </c>
      <c r="D65" s="6"/>
      <c r="E65" s="6"/>
      <c r="F65" s="6"/>
      <c r="G65" s="6"/>
      <c r="H65" s="6"/>
      <c r="I65" s="6">
        <f>I29</f>
        <v>-13500</v>
      </c>
      <c r="M65">
        <f>-M64/(0.7*O59)</f>
        <v>170339.87407390116</v>
      </c>
    </row>
    <row r="66" spans="1:13" x14ac:dyDescent="0.25">
      <c r="C66" t="s">
        <v>20</v>
      </c>
      <c r="D66" s="7"/>
      <c r="E66" s="7"/>
      <c r="F66" s="7"/>
      <c r="G66" s="7"/>
      <c r="H66" s="7"/>
      <c r="I66" s="7"/>
    </row>
    <row r="67" spans="1:13" x14ac:dyDescent="0.25">
      <c r="D67" s="6">
        <f t="shared" ref="D67:I67" si="21">SUM(D59:D66)</f>
        <v>-450000</v>
      </c>
      <c r="E67" s="6">
        <f t="shared" si="21"/>
        <v>146237.91185173081</v>
      </c>
      <c r="F67" s="6">
        <f t="shared" si="21"/>
        <v>146237.91185173081</v>
      </c>
      <c r="G67" s="6">
        <f t="shared" si="21"/>
        <v>146237.91185173081</v>
      </c>
      <c r="H67" s="6">
        <f t="shared" si="21"/>
        <v>146237.91185173081</v>
      </c>
      <c r="I67" s="6">
        <f t="shared" si="21"/>
        <v>177737.91185173081</v>
      </c>
    </row>
    <row r="68" spans="1:13" x14ac:dyDescent="0.25">
      <c r="D68" s="8"/>
      <c r="E68" s="8"/>
      <c r="F68" s="8"/>
      <c r="G68" s="8"/>
      <c r="H68" s="8"/>
      <c r="I68" s="8"/>
    </row>
    <row r="69" spans="1:13" x14ac:dyDescent="0.25">
      <c r="C69" s="10" t="s">
        <v>22</v>
      </c>
      <c r="D69" s="21">
        <f>NPV(C46,E67:I67)+D67</f>
        <v>1.8018518574535847E-2</v>
      </c>
    </row>
    <row r="70" spans="1:13" x14ac:dyDescent="0.25">
      <c r="C70" s="10" t="s">
        <v>23</v>
      </c>
      <c r="D70" s="1">
        <f>IRR(D67:I67)</f>
        <v>0.20000001775081411</v>
      </c>
    </row>
    <row r="73" spans="1:13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3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3" x14ac:dyDescent="0.25">
      <c r="A75" s="22"/>
      <c r="B75" s="23"/>
      <c r="C75" s="24"/>
      <c r="D75" s="22"/>
      <c r="E75" s="22"/>
      <c r="F75" s="22"/>
      <c r="G75" s="22"/>
      <c r="H75" s="22"/>
      <c r="I75" s="22"/>
      <c r="J75" s="22"/>
    </row>
    <row r="76" spans="1:13" x14ac:dyDescent="0.25">
      <c r="A76" s="22"/>
      <c r="B76" s="23"/>
      <c r="C76" s="24"/>
      <c r="D76" s="22"/>
      <c r="E76" s="22"/>
      <c r="F76" s="22"/>
      <c r="G76" s="22"/>
      <c r="H76" s="22"/>
      <c r="I76" s="22"/>
      <c r="J76" s="22"/>
    </row>
    <row r="77" spans="1:13" x14ac:dyDescent="0.25">
      <c r="A77" s="22"/>
      <c r="B77" s="23"/>
      <c r="C77" s="24"/>
      <c r="D77" s="22"/>
      <c r="E77" s="22"/>
      <c r="F77" s="22"/>
      <c r="G77" s="22"/>
      <c r="H77" s="22"/>
      <c r="I77" s="22"/>
      <c r="J77" s="22"/>
    </row>
    <row r="78" spans="1:13" x14ac:dyDescent="0.25">
      <c r="A78" s="22"/>
      <c r="B78" s="23"/>
      <c r="C78" s="24"/>
      <c r="D78" s="22"/>
      <c r="E78" s="22"/>
      <c r="F78" s="22"/>
      <c r="G78" s="22"/>
      <c r="H78" s="22"/>
      <c r="I78" s="22"/>
      <c r="J78" s="22"/>
    </row>
    <row r="79" spans="1:13" x14ac:dyDescent="0.25">
      <c r="A79" s="22"/>
      <c r="B79" s="23"/>
      <c r="C79" s="25"/>
      <c r="D79" s="22"/>
      <c r="E79" s="22"/>
      <c r="F79" s="22"/>
      <c r="G79" s="22"/>
      <c r="H79" s="22"/>
      <c r="I79" s="22"/>
      <c r="J79" s="22"/>
    </row>
    <row r="80" spans="1:13" x14ac:dyDescent="0.25">
      <c r="A80" s="22"/>
      <c r="B80" s="23"/>
      <c r="C80" s="24"/>
      <c r="D80" s="22"/>
      <c r="E80" s="22"/>
      <c r="F80" s="22"/>
      <c r="G80" s="22"/>
      <c r="H80" s="22"/>
      <c r="I80" s="22"/>
      <c r="J80" s="22"/>
    </row>
    <row r="81" spans="1:10" x14ac:dyDescent="0.25">
      <c r="A81" s="22"/>
      <c r="B81" s="23"/>
      <c r="C81" s="24"/>
      <c r="D81" s="22"/>
      <c r="E81" s="22"/>
      <c r="F81" s="22"/>
      <c r="G81" s="22"/>
      <c r="H81" s="22"/>
      <c r="I81" s="22"/>
      <c r="J81" s="22"/>
    </row>
    <row r="82" spans="1:10" x14ac:dyDescent="0.25">
      <c r="A82" s="22"/>
      <c r="B82" s="23"/>
      <c r="C82" s="26"/>
      <c r="D82" s="22"/>
      <c r="E82" s="22"/>
      <c r="F82" s="22"/>
      <c r="G82" s="22"/>
      <c r="H82" s="22"/>
      <c r="I82" s="22"/>
      <c r="J82" s="22"/>
    </row>
    <row r="83" spans="1:10" x14ac:dyDescent="0.25">
      <c r="A83" s="22"/>
      <c r="B83" s="23"/>
      <c r="C83" s="26"/>
      <c r="D83" s="22"/>
      <c r="E83" s="22"/>
      <c r="F83" s="22"/>
      <c r="G83" s="22"/>
      <c r="H83" s="22"/>
      <c r="I83" s="22"/>
      <c r="J83" s="22"/>
    </row>
    <row r="84" spans="1:10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x14ac:dyDescent="0.25">
      <c r="A85" s="22"/>
      <c r="B85" s="22"/>
      <c r="C85" s="22"/>
      <c r="D85" s="25"/>
      <c r="E85" s="25"/>
      <c r="F85" s="25"/>
      <c r="G85" s="25"/>
      <c r="H85" s="25"/>
      <c r="I85" s="25"/>
      <c r="J85" s="22"/>
    </row>
    <row r="86" spans="1:10" x14ac:dyDescent="0.25">
      <c r="A86" s="22"/>
      <c r="B86" s="22"/>
      <c r="C86" s="22"/>
      <c r="D86" s="24"/>
      <c r="E86" s="24"/>
      <c r="F86" s="24"/>
      <c r="G86" s="24"/>
      <c r="H86" s="24"/>
      <c r="I86" s="24"/>
      <c r="J86" s="27"/>
    </row>
    <row r="87" spans="1:10" x14ac:dyDescent="0.25">
      <c r="A87" s="22"/>
      <c r="B87" s="22"/>
      <c r="C87" s="22"/>
      <c r="D87" s="24"/>
      <c r="E87" s="24"/>
      <c r="F87" s="24"/>
      <c r="G87" s="24"/>
      <c r="H87" s="24"/>
      <c r="I87" s="24"/>
      <c r="J87" s="27"/>
    </row>
    <row r="88" spans="1:10" x14ac:dyDescent="0.25">
      <c r="A88" s="22"/>
      <c r="B88" s="22"/>
      <c r="C88" s="22"/>
      <c r="D88" s="24"/>
      <c r="E88" s="24"/>
      <c r="F88" s="24"/>
      <c r="G88" s="24"/>
      <c r="H88" s="24"/>
      <c r="I88" s="24"/>
      <c r="J88" s="27"/>
    </row>
    <row r="89" spans="1:10" x14ac:dyDescent="0.25">
      <c r="A89" s="22"/>
      <c r="B89" s="22"/>
      <c r="C89" s="22"/>
      <c r="D89" s="24"/>
      <c r="E89" s="24"/>
      <c r="F89" s="24"/>
      <c r="G89" s="24"/>
      <c r="H89" s="24"/>
      <c r="I89" s="24"/>
      <c r="J89" s="27"/>
    </row>
    <row r="90" spans="1:10" x14ac:dyDescent="0.25">
      <c r="A90" s="22"/>
      <c r="B90" s="22"/>
      <c r="C90" s="22"/>
      <c r="D90" s="24"/>
      <c r="E90" s="24"/>
      <c r="F90" s="24"/>
      <c r="G90" s="24"/>
      <c r="H90" s="24"/>
      <c r="I90" s="24"/>
      <c r="J90" s="27"/>
    </row>
    <row r="91" spans="1:10" x14ac:dyDescent="0.25">
      <c r="A91" s="22"/>
      <c r="B91" s="22"/>
      <c r="C91" s="22"/>
      <c r="D91" s="24"/>
      <c r="E91" s="24"/>
      <c r="F91" s="24"/>
      <c r="G91" s="24"/>
      <c r="H91" s="24"/>
      <c r="I91" s="24"/>
      <c r="J91" s="27"/>
    </row>
    <row r="92" spans="1:10" x14ac:dyDescent="0.25">
      <c r="A92" s="22"/>
      <c r="B92" s="22"/>
      <c r="C92" s="22"/>
      <c r="D92" s="24"/>
      <c r="E92" s="24"/>
      <c r="F92" s="24"/>
      <c r="G92" s="24"/>
      <c r="H92" s="24"/>
      <c r="I92" s="24"/>
      <c r="J92" s="27"/>
    </row>
    <row r="93" spans="1:10" x14ac:dyDescent="0.25">
      <c r="A93" s="22"/>
      <c r="B93" s="22"/>
      <c r="C93" s="22"/>
      <c r="D93" s="24"/>
      <c r="E93" s="24"/>
      <c r="F93" s="24"/>
      <c r="G93" s="24"/>
      <c r="H93" s="24"/>
      <c r="I93" s="24"/>
      <c r="J93" s="27"/>
    </row>
    <row r="94" spans="1:10" x14ac:dyDescent="0.25">
      <c r="A94" s="22"/>
      <c r="B94" s="22"/>
      <c r="C94" s="22"/>
      <c r="D94" s="24"/>
      <c r="E94" s="24"/>
      <c r="F94" s="24"/>
      <c r="G94" s="24"/>
      <c r="H94" s="24"/>
      <c r="I94" s="24"/>
      <c r="J94" s="27"/>
    </row>
    <row r="95" spans="1:10" x14ac:dyDescent="0.25">
      <c r="A95" s="22"/>
      <c r="B95" s="22"/>
      <c r="C95" s="22"/>
      <c r="D95" s="24"/>
      <c r="E95" s="24"/>
      <c r="F95" s="24"/>
      <c r="G95" s="24"/>
      <c r="H95" s="24"/>
      <c r="I95" s="24"/>
      <c r="J95" s="27"/>
    </row>
    <row r="96" spans="1:10" x14ac:dyDescent="0.25">
      <c r="A96" s="22"/>
      <c r="B96" s="22"/>
      <c r="C96" s="22"/>
      <c r="D96" s="24"/>
      <c r="E96" s="24"/>
      <c r="F96" s="24"/>
      <c r="G96" s="24"/>
      <c r="H96" s="24"/>
      <c r="I96" s="24"/>
      <c r="J96" s="27"/>
    </row>
    <row r="97" spans="1:10" x14ac:dyDescent="0.25">
      <c r="A97" s="22"/>
      <c r="B97" s="22"/>
      <c r="C97" s="22"/>
      <c r="D97" s="24"/>
      <c r="E97" s="24"/>
      <c r="F97" s="24"/>
      <c r="G97" s="24"/>
      <c r="H97" s="24"/>
      <c r="I97" s="24"/>
      <c r="J97" s="27"/>
    </row>
    <row r="98" spans="1:10" x14ac:dyDescent="0.25">
      <c r="A98" s="22"/>
      <c r="B98" s="22"/>
      <c r="C98" s="22"/>
      <c r="D98" s="24"/>
      <c r="E98" s="28"/>
      <c r="F98" s="28"/>
      <c r="G98" s="28"/>
      <c r="H98" s="28"/>
      <c r="I98" s="28"/>
      <c r="J98" s="27"/>
    </row>
    <row r="99" spans="1:10" x14ac:dyDescent="0.25">
      <c r="A99" s="22"/>
      <c r="B99" s="22"/>
      <c r="C99" s="22"/>
      <c r="D99" s="24"/>
      <c r="E99" s="24"/>
      <c r="F99" s="24"/>
      <c r="G99" s="24"/>
      <c r="H99" s="24"/>
      <c r="I99" s="24"/>
      <c r="J99" s="27"/>
    </row>
    <row r="100" spans="1:10" x14ac:dyDescent="0.25">
      <c r="A100" s="22"/>
      <c r="B100" s="22"/>
      <c r="C100" s="22"/>
      <c r="D100" s="24"/>
      <c r="E100" s="24"/>
      <c r="F100" s="24"/>
      <c r="G100" s="24"/>
      <c r="H100" s="24"/>
      <c r="I100" s="24"/>
      <c r="J100" s="27"/>
    </row>
    <row r="101" spans="1:10" x14ac:dyDescent="0.25">
      <c r="A101" s="22"/>
      <c r="B101" s="22"/>
      <c r="C101" s="22"/>
      <c r="D101" s="24"/>
      <c r="E101" s="24"/>
      <c r="F101" s="24"/>
      <c r="G101" s="24"/>
      <c r="H101" s="24"/>
      <c r="I101" s="24"/>
      <c r="J101" s="27"/>
    </row>
    <row r="102" spans="1:10" x14ac:dyDescent="0.25">
      <c r="A102" s="22"/>
      <c r="B102" s="22"/>
      <c r="C102" s="22"/>
      <c r="D102" s="24"/>
      <c r="E102" s="24"/>
      <c r="F102" s="24"/>
      <c r="G102" s="24"/>
      <c r="H102" s="24"/>
      <c r="I102" s="24"/>
      <c r="J102" s="27"/>
    </row>
    <row r="103" spans="1:10" x14ac:dyDescent="0.25">
      <c r="A103" s="22"/>
      <c r="B103" s="22"/>
      <c r="C103" s="22"/>
      <c r="D103" s="24"/>
      <c r="E103" s="24"/>
      <c r="F103" s="24"/>
      <c r="G103" s="24"/>
      <c r="H103" s="24"/>
      <c r="I103" s="24"/>
      <c r="J103" s="27"/>
    </row>
    <row r="104" spans="1:10" x14ac:dyDescent="0.25">
      <c r="A104" s="22"/>
      <c r="B104" s="22"/>
      <c r="C104" s="22"/>
      <c r="D104" s="24"/>
      <c r="E104" s="24"/>
      <c r="F104" s="24"/>
      <c r="G104" s="24"/>
      <c r="H104" s="24"/>
      <c r="I104" s="24"/>
      <c r="J104" s="27"/>
    </row>
    <row r="105" spans="1:10" x14ac:dyDescent="0.25">
      <c r="A105" s="22"/>
      <c r="B105" s="22"/>
      <c r="C105" s="22"/>
      <c r="D105" s="28"/>
      <c r="E105" s="28"/>
      <c r="F105" s="28"/>
      <c r="G105" s="28"/>
      <c r="H105" s="28"/>
      <c r="I105" s="28"/>
      <c r="J105" s="27"/>
    </row>
    <row r="106" spans="1:10" x14ac:dyDescent="0.25">
      <c r="A106" s="22"/>
      <c r="B106" s="22"/>
      <c r="C106" s="31"/>
      <c r="D106" s="29"/>
      <c r="E106" s="27"/>
      <c r="F106" s="27"/>
      <c r="G106" s="27"/>
      <c r="H106" s="27"/>
      <c r="I106" s="27"/>
      <c r="J106" s="27"/>
    </row>
    <row r="107" spans="1:10" x14ac:dyDescent="0.25">
      <c r="A107" s="22"/>
      <c r="B107" s="22"/>
      <c r="C107" s="31"/>
      <c r="D107" s="30"/>
      <c r="E107" s="27"/>
      <c r="F107" s="27"/>
      <c r="G107" s="27"/>
      <c r="H107" s="27"/>
      <c r="I107" s="27"/>
      <c r="J107" s="27"/>
    </row>
    <row r="108" spans="1:10" x14ac:dyDescent="0.25">
      <c r="A108" s="22"/>
      <c r="B108" s="22"/>
      <c r="C108" s="22"/>
      <c r="D108" s="27"/>
      <c r="E108" s="27"/>
      <c r="F108" s="27"/>
      <c r="G108" s="27"/>
      <c r="H108" s="27"/>
      <c r="I108" s="27"/>
      <c r="J108" s="27"/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Chauca</dc:creator>
  <cp:lastModifiedBy>Luis</cp:lastModifiedBy>
  <dcterms:created xsi:type="dcterms:W3CDTF">2018-01-11T01:22:55Z</dcterms:created>
  <dcterms:modified xsi:type="dcterms:W3CDTF">2018-05-04T16:05:51Z</dcterms:modified>
</cp:coreProperties>
</file>