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Segunda presentación\PRESUPUESTO DE CAPITAL Y CAPM\"/>
    </mc:Choice>
  </mc:AlternateContent>
  <bookViews>
    <workbookView xWindow="0" yWindow="0" windowWidth="20490" windowHeight="7755" activeTab="1"/>
  </bookViews>
  <sheets>
    <sheet name="Hoja2" sheetId="2" r:id="rId1"/>
    <sheet name="Hoja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2" i="1" l="1"/>
  <c r="F40" i="1" l="1"/>
  <c r="H40" i="1"/>
  <c r="C23" i="2" l="1"/>
  <c r="E56" i="1"/>
  <c r="C10" i="2"/>
  <c r="J23" i="2" l="1"/>
  <c r="J23" i="1" l="1"/>
  <c r="F41" i="1" l="1"/>
  <c r="F42" i="1"/>
  <c r="F43" i="1"/>
  <c r="F23" i="1"/>
  <c r="F24" i="1"/>
  <c r="F25" i="1"/>
  <c r="F29" i="1"/>
  <c r="F30" i="1"/>
  <c r="F31" i="1"/>
  <c r="F35" i="1"/>
  <c r="F36" i="1"/>
  <c r="F37" i="1"/>
  <c r="H37" i="1" s="1"/>
  <c r="F28" i="1"/>
  <c r="H28" i="1" s="1"/>
  <c r="F22" i="1" l="1"/>
  <c r="H22" i="1" s="1"/>
  <c r="H23" i="1"/>
  <c r="F34" i="1"/>
  <c r="R10" i="1"/>
  <c r="J20" i="2"/>
  <c r="C20" i="2"/>
  <c r="A39" i="2" l="1"/>
  <c r="G17" i="2"/>
  <c r="D17" i="2"/>
  <c r="H12" i="1" l="1"/>
  <c r="J10" i="2"/>
  <c r="H13" i="1" l="1"/>
  <c r="H14" i="1"/>
  <c r="H15" i="1"/>
  <c r="H41" i="1"/>
  <c r="H43" i="1"/>
  <c r="H35" i="1"/>
  <c r="H36" i="1"/>
  <c r="H34" i="1"/>
  <c r="H29" i="1"/>
  <c r="H30" i="1"/>
  <c r="H31" i="1"/>
  <c r="H24" i="1"/>
  <c r="H25" i="1"/>
  <c r="H44" i="1" l="1"/>
  <c r="C59" i="1" s="1"/>
  <c r="H32" i="1"/>
  <c r="H38" i="1"/>
  <c r="H26" i="1"/>
  <c r="C56" i="1" s="1"/>
  <c r="H16" i="1"/>
  <c r="J14" i="1"/>
  <c r="K36" i="1" s="1"/>
  <c r="J43" i="1" l="1"/>
  <c r="J42" i="1"/>
  <c r="J41" i="1"/>
  <c r="J40" i="1"/>
  <c r="J35" i="1"/>
  <c r="C58" i="1"/>
  <c r="J30" i="1"/>
  <c r="C57" i="1"/>
  <c r="J34" i="1"/>
  <c r="J37" i="1"/>
  <c r="J36" i="1"/>
  <c r="L36" i="1" s="1"/>
  <c r="N36" i="1" s="1"/>
  <c r="J25" i="1"/>
  <c r="J24" i="1"/>
  <c r="J22" i="1"/>
  <c r="J12" i="1"/>
  <c r="K22" i="1" s="1"/>
  <c r="J31" i="1"/>
  <c r="J28" i="1"/>
  <c r="J29" i="1"/>
  <c r="J13" i="1"/>
  <c r="K41" i="1" s="1"/>
  <c r="J15" i="1"/>
  <c r="L15" i="1" s="1"/>
  <c r="N15" i="1" s="1"/>
  <c r="K30" i="1"/>
  <c r="K24" i="1"/>
  <c r="L14" i="1"/>
  <c r="N14" i="1" s="1"/>
  <c r="K42" i="1"/>
  <c r="L42" i="1" s="1"/>
  <c r="N42" i="1" s="1"/>
  <c r="L41" i="1" l="1"/>
  <c r="N41" i="1" s="1"/>
  <c r="L30" i="1"/>
  <c r="N30" i="1" s="1"/>
  <c r="L22" i="1"/>
  <c r="N22" i="1" s="1"/>
  <c r="K40" i="1"/>
  <c r="L40" i="1" s="1"/>
  <c r="N40" i="1" s="1"/>
  <c r="L12" i="1"/>
  <c r="N12" i="1" s="1"/>
  <c r="K34" i="1"/>
  <c r="L34" i="1" s="1"/>
  <c r="N34" i="1" s="1"/>
  <c r="K28" i="1"/>
  <c r="L28" i="1" s="1"/>
  <c r="N28" i="1" s="1"/>
  <c r="K25" i="1"/>
  <c r="L25" i="1" s="1"/>
  <c r="N25" i="1" s="1"/>
  <c r="K35" i="1"/>
  <c r="L35" i="1" s="1"/>
  <c r="N35" i="1" s="1"/>
  <c r="K23" i="1"/>
  <c r="L23" i="1" s="1"/>
  <c r="N23" i="1" s="1"/>
  <c r="K43" i="1"/>
  <c r="L43" i="1" s="1"/>
  <c r="N43" i="1" s="1"/>
  <c r="K29" i="1"/>
  <c r="L29" i="1" s="1"/>
  <c r="N29" i="1" s="1"/>
  <c r="L24" i="1"/>
  <c r="N24" i="1" s="1"/>
  <c r="L13" i="1"/>
  <c r="N13" i="1" s="1"/>
  <c r="N16" i="1" s="1"/>
  <c r="K37" i="1"/>
  <c r="L37" i="1" s="1"/>
  <c r="N37" i="1" s="1"/>
  <c r="K31" i="1"/>
  <c r="L31" i="1" s="1"/>
  <c r="N31" i="1" s="1"/>
  <c r="N44" i="1" l="1"/>
  <c r="H52" i="1" s="1"/>
  <c r="E59" i="1" s="1"/>
  <c r="N38" i="1"/>
  <c r="H51" i="1" s="1"/>
  <c r="E58" i="1" s="1"/>
  <c r="N26" i="1"/>
  <c r="H49" i="1" s="1"/>
  <c r="N32" i="1"/>
  <c r="H50" i="1" s="1"/>
  <c r="E57" i="1" s="1"/>
</calcChain>
</file>

<file path=xl/sharedStrings.xml><?xml version="1.0" encoding="utf-8"?>
<sst xmlns="http://schemas.openxmlformats.org/spreadsheetml/2006/main" count="103" uniqueCount="64">
  <si>
    <t>s</t>
  </si>
  <si>
    <t>p s * Rj</t>
  </si>
  <si>
    <t>Rj</t>
  </si>
  <si>
    <t>R 1 =</t>
  </si>
  <si>
    <t>R 2 =</t>
  </si>
  <si>
    <t>R 3 =</t>
  </si>
  <si>
    <t>R 4 =</t>
  </si>
  <si>
    <t>p s * Rm</t>
  </si>
  <si>
    <t>R m=</t>
  </si>
  <si>
    <t>VAR( Rm)</t>
  </si>
  <si>
    <t>COV (R1,Rm)=</t>
  </si>
  <si>
    <t>CATERPILAR</t>
  </si>
  <si>
    <t>GENERAL ELECTRIC</t>
  </si>
  <si>
    <t xml:space="preserve"> Tasa de rendimiento sobre un activo libre de riesgo </t>
  </si>
  <si>
    <t>β =</t>
  </si>
  <si>
    <r>
      <t xml:space="preserve"> [R</t>
    </r>
    <r>
      <rPr>
        <b/>
        <vertAlign val="subscript"/>
        <sz val="11"/>
        <color theme="1"/>
        <rFont val="Calibri"/>
        <family val="2"/>
        <scheme val="minor"/>
      </rPr>
      <t xml:space="preserve"> M</t>
    </r>
    <r>
      <rPr>
        <b/>
        <sz val="11"/>
        <color theme="1"/>
        <rFont val="Calibri"/>
        <family val="2"/>
        <scheme val="minor"/>
      </rPr>
      <t xml:space="preserve"> -R </t>
    </r>
    <r>
      <rPr>
        <b/>
        <vertAlign val="subscript"/>
        <sz val="11"/>
        <color theme="1"/>
        <rFont val="Calibri"/>
        <family val="2"/>
        <scheme val="minor"/>
      </rPr>
      <t>F</t>
    </r>
    <r>
      <rPr>
        <b/>
        <sz val="11"/>
        <color theme="1"/>
        <rFont val="Calibri"/>
        <family val="2"/>
        <scheme val="minor"/>
      </rPr>
      <t>] =</t>
    </r>
  </si>
  <si>
    <r>
      <t>R</t>
    </r>
    <r>
      <rPr>
        <b/>
        <vertAlign val="subscript"/>
        <sz val="11"/>
        <color theme="1"/>
        <rFont val="Calibri"/>
        <family val="2"/>
        <scheme val="minor"/>
      </rPr>
      <t xml:space="preserve"> F     </t>
    </r>
  </si>
  <si>
    <t xml:space="preserve">Prima de riesgo </t>
  </si>
  <si>
    <r>
      <t xml:space="preserve">E (R </t>
    </r>
    <r>
      <rPr>
        <b/>
        <vertAlign val="subscript"/>
        <sz val="11"/>
        <color theme="1"/>
        <rFont val="Calibri"/>
        <family val="2"/>
        <scheme val="minor"/>
      </rPr>
      <t xml:space="preserve">j </t>
    </r>
    <r>
      <rPr>
        <b/>
        <sz val="11"/>
        <color theme="1"/>
        <rFont val="Calibri"/>
        <family val="2"/>
        <scheme val="minor"/>
      </rPr>
      <t>)  = R</t>
    </r>
    <r>
      <rPr>
        <b/>
        <vertAlign val="subscript"/>
        <sz val="11"/>
        <color theme="1"/>
        <rFont val="Calibri"/>
        <family val="2"/>
        <scheme val="minor"/>
      </rPr>
      <t xml:space="preserve"> F</t>
    </r>
    <r>
      <rPr>
        <b/>
        <sz val="11"/>
        <color theme="1"/>
        <rFont val="Calibri"/>
        <family val="2"/>
        <scheme val="minor"/>
      </rPr>
      <t xml:space="preserve"> + [R </t>
    </r>
    <r>
      <rPr>
        <b/>
        <vertAlign val="subscript"/>
        <sz val="11"/>
        <color theme="1"/>
        <rFont val="Calibri"/>
        <family val="2"/>
        <scheme val="minor"/>
      </rPr>
      <t>M</t>
    </r>
    <r>
      <rPr>
        <b/>
        <sz val="11"/>
        <color theme="1"/>
        <rFont val="Calibri"/>
        <family val="2"/>
        <scheme val="minor"/>
      </rPr>
      <t xml:space="preserve"> -R</t>
    </r>
    <r>
      <rPr>
        <b/>
        <vertAlign val="subscript"/>
        <sz val="11"/>
        <color theme="1"/>
        <rFont val="Calibri"/>
        <family val="2"/>
        <scheme val="minor"/>
      </rPr>
      <t xml:space="preserve"> F</t>
    </r>
    <r>
      <rPr>
        <b/>
        <sz val="11"/>
        <color theme="1"/>
        <rFont val="Calibri"/>
        <family val="2"/>
        <scheme val="minor"/>
      </rPr>
      <t>]*β</t>
    </r>
  </si>
  <si>
    <t>E (R j ) =</t>
  </si>
  <si>
    <t>ps *(Rj-Rj )*(RM-RM )</t>
  </si>
  <si>
    <r>
      <t xml:space="preserve">p </t>
    </r>
    <r>
      <rPr>
        <b/>
        <vertAlign val="subscript"/>
        <sz val="11"/>
        <color theme="1"/>
        <rFont val="Calibri"/>
        <family val="2"/>
        <scheme val="minor"/>
      </rPr>
      <t>s</t>
    </r>
  </si>
  <si>
    <r>
      <t>R</t>
    </r>
    <r>
      <rPr>
        <b/>
        <vertAlign val="subscript"/>
        <sz val="11"/>
        <color theme="1"/>
        <rFont val="Calibri"/>
        <family val="2"/>
        <scheme val="minor"/>
      </rPr>
      <t>M</t>
    </r>
  </si>
  <si>
    <r>
      <t>(R</t>
    </r>
    <r>
      <rPr>
        <b/>
        <vertAlign val="subscript"/>
        <sz val="11"/>
        <color theme="1"/>
        <rFont val="Calibri"/>
        <family val="2"/>
        <scheme val="minor"/>
      </rPr>
      <t>M</t>
    </r>
    <r>
      <rPr>
        <b/>
        <sz val="11"/>
        <color theme="1"/>
        <rFont val="Calibri"/>
        <family val="2"/>
        <scheme val="minor"/>
      </rPr>
      <t>-</t>
    </r>
    <r>
      <rPr>
        <b/>
        <strike/>
        <sz val="11"/>
        <color theme="1"/>
        <rFont val="Calibri"/>
        <family val="2"/>
        <scheme val="minor"/>
      </rPr>
      <t>R</t>
    </r>
    <r>
      <rPr>
        <b/>
        <vertAlign val="subscript"/>
        <sz val="11"/>
        <color theme="1"/>
        <rFont val="Calibri"/>
        <family val="2"/>
        <scheme val="minor"/>
      </rPr>
      <t>M</t>
    </r>
    <r>
      <rPr>
        <b/>
        <sz val="11"/>
        <color theme="1"/>
        <rFont val="Calibri"/>
        <family val="2"/>
        <scheme val="minor"/>
      </rPr>
      <t xml:space="preserve"> )</t>
    </r>
  </si>
  <si>
    <r>
      <t>(RM-</t>
    </r>
    <r>
      <rPr>
        <b/>
        <strike/>
        <sz val="11"/>
        <color theme="1"/>
        <rFont val="Calibri"/>
        <family val="2"/>
        <scheme val="minor"/>
      </rPr>
      <t>R</t>
    </r>
    <r>
      <rPr>
        <b/>
        <vertAlign val="subscript"/>
        <sz val="11"/>
        <color theme="1"/>
        <rFont val="Calibri"/>
        <family val="2"/>
        <scheme val="minor"/>
      </rPr>
      <t>M</t>
    </r>
    <r>
      <rPr>
        <b/>
        <sz val="11"/>
        <color theme="1"/>
        <rFont val="Calibri"/>
        <family val="2"/>
        <scheme val="minor"/>
      </rPr>
      <t xml:space="preserve"> )</t>
    </r>
    <r>
      <rPr>
        <b/>
        <vertAlign val="superscript"/>
        <sz val="11"/>
        <color theme="1"/>
        <rFont val="Calibri"/>
        <family val="2"/>
        <scheme val="minor"/>
      </rPr>
      <t xml:space="preserve"> 2</t>
    </r>
  </si>
  <si>
    <r>
      <t>p</t>
    </r>
    <r>
      <rPr>
        <b/>
        <vertAlign val="subscript"/>
        <sz val="11"/>
        <color theme="1"/>
        <rFont val="Calibri"/>
        <family val="2"/>
        <scheme val="minor"/>
      </rPr>
      <t>s</t>
    </r>
    <r>
      <rPr>
        <b/>
        <sz val="11"/>
        <color theme="1"/>
        <rFont val="Calibri"/>
        <family val="2"/>
        <scheme val="minor"/>
      </rPr>
      <t>*(RM-</t>
    </r>
    <r>
      <rPr>
        <b/>
        <strike/>
        <sz val="11"/>
        <color theme="1"/>
        <rFont val="Calibri"/>
        <family val="2"/>
        <scheme val="minor"/>
      </rPr>
      <t>R</t>
    </r>
    <r>
      <rPr>
        <b/>
        <vertAlign val="subscript"/>
        <sz val="11"/>
        <color theme="1"/>
        <rFont val="Calibri"/>
        <family val="2"/>
        <scheme val="minor"/>
      </rPr>
      <t>M</t>
    </r>
    <r>
      <rPr>
        <b/>
        <sz val="11"/>
        <color theme="1"/>
        <rFont val="Calibri"/>
        <family val="2"/>
        <scheme val="minor"/>
      </rPr>
      <t xml:space="preserve"> )</t>
    </r>
    <r>
      <rPr>
        <b/>
        <vertAlign val="superscript"/>
        <sz val="11"/>
        <color theme="1"/>
        <rFont val="Calibri"/>
        <family val="2"/>
        <scheme val="minor"/>
      </rPr>
      <t xml:space="preserve"> 2</t>
    </r>
  </si>
  <si>
    <r>
      <t>(Rj-</t>
    </r>
    <r>
      <rPr>
        <b/>
        <strike/>
        <sz val="11"/>
        <color theme="1"/>
        <rFont val="Calibri"/>
        <family val="2"/>
        <scheme val="minor"/>
      </rPr>
      <t>Rj</t>
    </r>
    <r>
      <rPr>
        <b/>
        <sz val="11"/>
        <color theme="1"/>
        <rFont val="Calibri"/>
        <family val="2"/>
        <scheme val="minor"/>
      </rPr>
      <t xml:space="preserve"> )</t>
    </r>
  </si>
  <si>
    <t>%</t>
  </si>
  <si>
    <t>β1 =</t>
  </si>
  <si>
    <t>β2 =</t>
  </si>
  <si>
    <t>β3 =</t>
  </si>
  <si>
    <t>β4 =</t>
  </si>
  <si>
    <t>ACTIVO</t>
  </si>
  <si>
    <t>Activo corriente</t>
  </si>
  <si>
    <t>Activo no corriente</t>
  </si>
  <si>
    <t>PASIVO</t>
  </si>
  <si>
    <t>Deuda</t>
  </si>
  <si>
    <t>Capital</t>
  </si>
  <si>
    <t xml:space="preserve">Tasa </t>
  </si>
  <si>
    <t>WACC =</t>
  </si>
  <si>
    <t>ROA =</t>
  </si>
  <si>
    <t>ROE =</t>
  </si>
  <si>
    <t>Impuestos</t>
  </si>
  <si>
    <t>S&amp;P 500</t>
  </si>
  <si>
    <t>P1</t>
  </si>
  <si>
    <t>P3</t>
  </si>
  <si>
    <t>P4</t>
  </si>
  <si>
    <t>P2</t>
  </si>
  <si>
    <t>E(R1)</t>
  </si>
  <si>
    <t>E(R2)</t>
  </si>
  <si>
    <t>E(R3)</t>
  </si>
  <si>
    <t>E(R4)</t>
  </si>
  <si>
    <t xml:space="preserve">min </t>
  </si>
  <si>
    <t>millones USD</t>
  </si>
  <si>
    <t>Extracto del balance general AL 31 DE DICIEMBRE DEL 2016(CUADRO 1)</t>
  </si>
  <si>
    <t>https://finance.yahoo.com/quote/CAT/</t>
  </si>
  <si>
    <t xml:space="preserve">cuadro 2 </t>
  </si>
  <si>
    <t>link libro</t>
  </si>
  <si>
    <t>DESVIACION ESTANDAR</t>
  </si>
  <si>
    <t>A)</t>
  </si>
  <si>
    <t>B)</t>
  </si>
  <si>
    <t>C)</t>
  </si>
  <si>
    <t>ACEPTADO</t>
  </si>
  <si>
    <t>RECHAZADO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</si>
</sst>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"/>
    <numFmt numFmtId="165" formatCode="0.0000"/>
    <numFmt numFmtId="166" formatCode="0.000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trike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8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1" fillId="0" borderId="0" xfId="0" applyFont="1"/>
    <xf numFmtId="0" fontId="3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2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2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" fontId="1" fillId="0" borderId="0" xfId="0" applyNumberFormat="1" applyFont="1"/>
    <xf numFmtId="0" fontId="6" fillId="0" borderId="0" xfId="0" applyFont="1"/>
    <xf numFmtId="2" fontId="1" fillId="0" borderId="0" xfId="0" applyNumberFormat="1" applyFont="1" applyAlignment="1">
      <alignment horizontal="center"/>
    </xf>
    <xf numFmtId="0" fontId="7" fillId="0" borderId="0" xfId="0" applyFont="1"/>
    <xf numFmtId="0" fontId="0" fillId="0" borderId="1" xfId="0" applyBorder="1"/>
    <xf numFmtId="0" fontId="1" fillId="0" borderId="0" xfId="0" applyFont="1" applyAlignment="1">
      <alignment horizontal="center"/>
    </xf>
    <xf numFmtId="9" fontId="0" fillId="0" borderId="0" xfId="1" applyFont="1"/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horizontal="center"/>
    </xf>
    <xf numFmtId="166" fontId="0" fillId="0" borderId="0" xfId="0" applyNumberFormat="1"/>
    <xf numFmtId="0" fontId="9" fillId="0" borderId="0" xfId="0" applyFont="1"/>
    <xf numFmtId="0" fontId="10" fillId="0" borderId="0" xfId="2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inance.yahoo.com/quote/CAT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9"/>
  <sheetViews>
    <sheetView topLeftCell="A7" workbookViewId="0">
      <selection activeCell="C23" sqref="C23"/>
    </sheetView>
  </sheetViews>
  <sheetFormatPr baseColWidth="10" defaultRowHeight="15" x14ac:dyDescent="0.25"/>
  <cols>
    <col min="1" max="1" width="14.42578125" customWidth="1"/>
    <col min="3" max="3" width="9.42578125" customWidth="1"/>
    <col min="5" max="5" width="5.42578125" customWidth="1"/>
  </cols>
  <sheetData>
    <row r="2" spans="1:14" ht="18" x14ac:dyDescent="0.35">
      <c r="D2" s="28" t="s">
        <v>18</v>
      </c>
      <c r="E2" s="28"/>
      <c r="F2" s="28"/>
    </row>
    <row r="4" spans="1:14" ht="18" x14ac:dyDescent="0.35">
      <c r="B4" s="5" t="s">
        <v>16</v>
      </c>
      <c r="C4" s="6">
        <v>2.2709999999999999</v>
      </c>
      <c r="D4" t="s">
        <v>13</v>
      </c>
    </row>
    <row r="5" spans="1:14" ht="18" x14ac:dyDescent="0.35">
      <c r="B5" s="5" t="s">
        <v>15</v>
      </c>
      <c r="C5" s="6">
        <v>5.7</v>
      </c>
      <c r="D5" t="s">
        <v>17</v>
      </c>
    </row>
    <row r="6" spans="1:14" x14ac:dyDescent="0.25">
      <c r="B6" s="2"/>
      <c r="C6" s="1"/>
    </row>
    <row r="7" spans="1:14" ht="15.75" x14ac:dyDescent="0.25">
      <c r="B7" s="17" t="s">
        <v>11</v>
      </c>
      <c r="C7" s="1"/>
      <c r="I7" s="17" t="s">
        <v>12</v>
      </c>
    </row>
    <row r="8" spans="1:14" x14ac:dyDescent="0.25">
      <c r="B8" s="4" t="s">
        <v>14</v>
      </c>
      <c r="C8" s="6">
        <v>1.6</v>
      </c>
      <c r="D8" s="25" t="s">
        <v>55</v>
      </c>
      <c r="I8" s="4" t="s">
        <v>14</v>
      </c>
      <c r="J8" s="6">
        <v>1.08</v>
      </c>
    </row>
    <row r="9" spans="1:14" x14ac:dyDescent="0.25">
      <c r="C9" s="1"/>
      <c r="J9" s="1"/>
    </row>
    <row r="10" spans="1:14" x14ac:dyDescent="0.25">
      <c r="B10" s="7" t="s">
        <v>19</v>
      </c>
      <c r="C10" s="16">
        <f>C4+C5*C8</f>
        <v>11.391000000000002</v>
      </c>
      <c r="D10" s="3" t="s">
        <v>27</v>
      </c>
      <c r="I10" s="7" t="s">
        <v>19</v>
      </c>
      <c r="J10" s="16">
        <f>C4+C5*J8</f>
        <v>8.4269999999999996</v>
      </c>
      <c r="K10" s="3" t="s">
        <v>27</v>
      </c>
    </row>
    <row r="13" spans="1:14" x14ac:dyDescent="0.25">
      <c r="B13" s="24" t="s">
        <v>54</v>
      </c>
    </row>
    <row r="14" spans="1:14" x14ac:dyDescent="0.25">
      <c r="A14" t="s">
        <v>53</v>
      </c>
      <c r="B14" s="26" t="s">
        <v>32</v>
      </c>
      <c r="C14" s="26"/>
      <c r="D14" s="26"/>
      <c r="F14" s="26" t="s">
        <v>35</v>
      </c>
      <c r="G14" s="26"/>
      <c r="I14" s="26" t="s">
        <v>32</v>
      </c>
      <c r="J14" s="26"/>
      <c r="K14" s="26"/>
      <c r="M14" s="26" t="s">
        <v>35</v>
      </c>
      <c r="N14" s="26"/>
    </row>
    <row r="15" spans="1:14" x14ac:dyDescent="0.25">
      <c r="B15" s="27" t="s">
        <v>33</v>
      </c>
      <c r="C15" s="27"/>
      <c r="D15">
        <v>31967</v>
      </c>
      <c r="F15" t="s">
        <v>36</v>
      </c>
      <c r="G15">
        <v>61567</v>
      </c>
      <c r="I15" s="27" t="s">
        <v>33</v>
      </c>
      <c r="J15" s="27"/>
      <c r="M15" t="s">
        <v>36</v>
      </c>
      <c r="N15">
        <v>289356</v>
      </c>
    </row>
    <row r="16" spans="1:14" x14ac:dyDescent="0.25">
      <c r="B16" s="27" t="s">
        <v>34</v>
      </c>
      <c r="C16" s="27"/>
      <c r="D16" s="18">
        <v>42737</v>
      </c>
      <c r="F16" t="s">
        <v>37</v>
      </c>
      <c r="G16" s="18">
        <v>13137</v>
      </c>
      <c r="I16" s="27" t="s">
        <v>34</v>
      </c>
      <c r="J16" s="27"/>
      <c r="K16" s="18"/>
      <c r="M16" t="s">
        <v>37</v>
      </c>
      <c r="N16" s="18">
        <v>75827</v>
      </c>
    </row>
    <row r="17" spans="2:14" x14ac:dyDescent="0.25">
      <c r="D17">
        <f>D15+D16</f>
        <v>74704</v>
      </c>
      <c r="G17">
        <f>G15+G16</f>
        <v>74704</v>
      </c>
      <c r="K17">
        <v>365183</v>
      </c>
      <c r="N17">
        <v>365183</v>
      </c>
    </row>
    <row r="20" spans="2:14" x14ac:dyDescent="0.25">
      <c r="B20" t="s">
        <v>38</v>
      </c>
      <c r="C20">
        <f>C4</f>
        <v>2.2709999999999999</v>
      </c>
      <c r="I20" t="s">
        <v>38</v>
      </c>
      <c r="J20">
        <f>C4</f>
        <v>2.2709999999999999</v>
      </c>
    </row>
    <row r="21" spans="2:14" x14ac:dyDescent="0.25">
      <c r="B21" t="s">
        <v>42</v>
      </c>
      <c r="C21" s="20">
        <v>0.3</v>
      </c>
      <c r="I21" t="s">
        <v>42</v>
      </c>
      <c r="J21" s="20">
        <v>0.3</v>
      </c>
    </row>
    <row r="23" spans="2:14" x14ac:dyDescent="0.25">
      <c r="B23" t="s">
        <v>39</v>
      </c>
      <c r="C23">
        <f>C10*(G16/G17)+C20*(1-C21)*(G15/G16)</f>
        <v>9.4533367822179262</v>
      </c>
      <c r="I23" t="s">
        <v>39</v>
      </c>
      <c r="J23">
        <f>J10*(N16/N17)+J20*(1-J21)*(N15/N16)</f>
        <v>7.8160902759147746</v>
      </c>
    </row>
    <row r="25" spans="2:14" x14ac:dyDescent="0.25">
      <c r="B25" t="s">
        <v>40</v>
      </c>
      <c r="C25">
        <v>0.15</v>
      </c>
      <c r="D25" t="s">
        <v>27</v>
      </c>
      <c r="I25" t="s">
        <v>40</v>
      </c>
      <c r="J25">
        <v>2.12</v>
      </c>
      <c r="K25" t="s">
        <v>27</v>
      </c>
    </row>
    <row r="26" spans="2:14" x14ac:dyDescent="0.25">
      <c r="B26" t="s">
        <v>41</v>
      </c>
      <c r="C26">
        <v>0.23</v>
      </c>
      <c r="D26" t="s">
        <v>27</v>
      </c>
      <c r="I26" t="s">
        <v>41</v>
      </c>
      <c r="J26">
        <v>2.58</v>
      </c>
      <c r="K26" t="s">
        <v>27</v>
      </c>
    </row>
    <row r="36" spans="1:1" x14ac:dyDescent="0.25">
      <c r="A36">
        <v>22354</v>
      </c>
    </row>
    <row r="37" spans="1:1" x14ac:dyDescent="0.25">
      <c r="A37">
        <v>48129</v>
      </c>
    </row>
    <row r="38" spans="1:1" x14ac:dyDescent="0.25">
      <c r="A38">
        <v>24076</v>
      </c>
    </row>
    <row r="39" spans="1:1" x14ac:dyDescent="0.25">
      <c r="A39">
        <f>SUM(A32:A38)</f>
        <v>94559</v>
      </c>
    </row>
  </sheetData>
  <mergeCells count="9">
    <mergeCell ref="M14:N14"/>
    <mergeCell ref="I15:J15"/>
    <mergeCell ref="I16:J16"/>
    <mergeCell ref="D2:F2"/>
    <mergeCell ref="B15:C15"/>
    <mergeCell ref="B16:C16"/>
    <mergeCell ref="B14:D14"/>
    <mergeCell ref="F14:G14"/>
    <mergeCell ref="I14:K14"/>
  </mergeCells>
  <hyperlinks>
    <hyperlink ref="D8" r:id="rId1"/>
  </hyperlinks>
  <pageMargins left="0.7" right="0.7" top="0.75" bottom="0.75" header="0.3" footer="0.3"/>
  <pageSetup paperSize="9" orientation="portrait" horizontalDpi="1200" verticalDpi="12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9"/>
  <sheetViews>
    <sheetView tabSelected="1" topLeftCell="A42" zoomScale="70" zoomScaleNormal="70" workbookViewId="0">
      <selection activeCell="C59" sqref="C59"/>
    </sheetView>
  </sheetViews>
  <sheetFormatPr baseColWidth="10" defaultRowHeight="15" x14ac:dyDescent="0.25"/>
  <cols>
    <col min="2" max="3" width="7.7109375" customWidth="1"/>
    <col min="4" max="4" width="8.7109375" customWidth="1"/>
    <col min="5" max="5" width="7.7109375" customWidth="1"/>
    <col min="6" max="6" width="8.7109375" customWidth="1"/>
    <col min="7" max="7" width="7.7109375" customWidth="1"/>
    <col min="8" max="8" width="8.7109375" customWidth="1"/>
    <col min="9" max="9" width="7.7109375" customWidth="1"/>
    <col min="10" max="12" width="8.7109375" customWidth="1"/>
    <col min="13" max="13" width="8.85546875" customWidth="1"/>
    <col min="14" max="14" width="14.28515625" customWidth="1"/>
  </cols>
  <sheetData>
    <row r="1" spans="1:19" x14ac:dyDescent="0.25">
      <c r="B1" t="s">
        <v>56</v>
      </c>
      <c r="F1" t="s">
        <v>57</v>
      </c>
    </row>
    <row r="2" spans="1:19" ht="18" x14ac:dyDescent="0.35">
      <c r="B2" s="1"/>
      <c r="C2" s="1"/>
      <c r="D2" s="19" t="s">
        <v>21</v>
      </c>
      <c r="E2" s="1"/>
      <c r="F2" s="19" t="s">
        <v>22</v>
      </c>
      <c r="H2" s="19" t="s">
        <v>44</v>
      </c>
      <c r="I2" s="19"/>
      <c r="J2" s="19" t="s">
        <v>47</v>
      </c>
      <c r="K2" s="19"/>
      <c r="L2" s="19" t="s">
        <v>45</v>
      </c>
      <c r="M2" s="19"/>
      <c r="N2" s="19" t="s">
        <v>46</v>
      </c>
    </row>
    <row r="3" spans="1:19" x14ac:dyDescent="0.25">
      <c r="B3" s="19" t="s">
        <v>0</v>
      </c>
      <c r="C3" s="1"/>
      <c r="D3" s="1"/>
      <c r="E3" s="1"/>
      <c r="F3" s="1"/>
    </row>
    <row r="4" spans="1:19" x14ac:dyDescent="0.25">
      <c r="B4" s="1">
        <v>1</v>
      </c>
      <c r="C4" s="1"/>
      <c r="D4" s="1">
        <v>0.1</v>
      </c>
      <c r="E4" s="1"/>
      <c r="F4" s="8">
        <v>-0.1</v>
      </c>
      <c r="G4" s="1"/>
      <c r="H4" s="8">
        <v>-0.2</v>
      </c>
      <c r="I4" s="8"/>
      <c r="J4" s="8">
        <v>-0.2</v>
      </c>
      <c r="K4" s="8"/>
      <c r="L4" s="8">
        <v>-0.15</v>
      </c>
      <c r="M4" s="8"/>
      <c r="N4" s="8">
        <v>-0.15</v>
      </c>
    </row>
    <row r="5" spans="1:19" x14ac:dyDescent="0.25">
      <c r="B5" s="1">
        <v>2</v>
      </c>
      <c r="C5" s="1"/>
      <c r="D5" s="1">
        <v>0.3</v>
      </c>
      <c r="E5" s="1"/>
      <c r="F5" s="8">
        <v>0.04</v>
      </c>
      <c r="G5" s="1"/>
      <c r="H5" s="8">
        <v>0.15</v>
      </c>
      <c r="I5" s="8"/>
      <c r="J5" s="8">
        <v>0.1</v>
      </c>
      <c r="K5" s="8"/>
      <c r="L5" s="8">
        <v>0.03</v>
      </c>
      <c r="M5" s="8"/>
      <c r="N5" s="8">
        <v>0.05</v>
      </c>
    </row>
    <row r="6" spans="1:19" x14ac:dyDescent="0.25">
      <c r="B6" s="1">
        <v>3</v>
      </c>
      <c r="C6" s="1"/>
      <c r="D6" s="1">
        <v>0.4</v>
      </c>
      <c r="E6" s="1"/>
      <c r="F6" s="8">
        <v>0.14000000000000001</v>
      </c>
      <c r="G6" s="1"/>
      <c r="H6" s="8">
        <v>0.25</v>
      </c>
      <c r="I6" s="8"/>
      <c r="J6" s="8">
        <v>0.2</v>
      </c>
      <c r="K6" s="8"/>
      <c r="L6" s="8">
        <v>0.05</v>
      </c>
      <c r="M6" s="8"/>
      <c r="N6" s="8">
        <v>0.1</v>
      </c>
    </row>
    <row r="7" spans="1:19" x14ac:dyDescent="0.25">
      <c r="B7" s="1">
        <v>4</v>
      </c>
      <c r="C7" s="1"/>
      <c r="D7" s="1">
        <v>0.2</v>
      </c>
      <c r="E7" s="1"/>
      <c r="F7" s="8">
        <v>0.34</v>
      </c>
      <c r="G7" s="1"/>
      <c r="H7" s="8">
        <v>0.35</v>
      </c>
      <c r="I7" s="8"/>
      <c r="J7" s="8">
        <v>0.3</v>
      </c>
      <c r="K7" s="8"/>
      <c r="L7" s="8">
        <v>0.1</v>
      </c>
      <c r="M7" s="8"/>
      <c r="N7" s="8">
        <v>0.18</v>
      </c>
    </row>
    <row r="10" spans="1:19" ht="18.75" x14ac:dyDescent="0.35">
      <c r="A10" s="29" t="s">
        <v>59</v>
      </c>
      <c r="B10" s="1"/>
      <c r="C10" s="1"/>
      <c r="D10" s="5" t="s">
        <v>21</v>
      </c>
      <c r="E10" s="1"/>
      <c r="F10" s="5" t="s">
        <v>22</v>
      </c>
      <c r="G10" s="5"/>
      <c r="H10" s="5" t="s">
        <v>7</v>
      </c>
      <c r="I10" s="5"/>
      <c r="J10" s="5" t="s">
        <v>23</v>
      </c>
      <c r="K10" s="5"/>
      <c r="L10" s="5" t="s">
        <v>24</v>
      </c>
      <c r="M10" s="5"/>
      <c r="N10" s="5" t="s">
        <v>25</v>
      </c>
      <c r="R10" t="str">
        <f>F10</f>
        <v>RM</v>
      </c>
      <c r="S10" t="s">
        <v>43</v>
      </c>
    </row>
    <row r="11" spans="1:19" x14ac:dyDescent="0.25">
      <c r="A11" s="29"/>
      <c r="B11" s="5" t="s">
        <v>0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</row>
    <row r="12" spans="1:19" x14ac:dyDescent="0.25">
      <c r="A12" s="29"/>
      <c r="B12" s="1">
        <v>1</v>
      </c>
      <c r="C12" s="1"/>
      <c r="D12" s="1">
        <v>0.1</v>
      </c>
      <c r="E12" s="1"/>
      <c r="F12" s="8">
        <v>-0.1</v>
      </c>
      <c r="G12" s="1"/>
      <c r="H12" s="1">
        <f>D12*F12</f>
        <v>-1.0000000000000002E-2</v>
      </c>
      <c r="I12" s="1"/>
      <c r="J12" s="8">
        <f>F12-$H$16</f>
        <v>-0.26800000000000002</v>
      </c>
      <c r="K12" s="1"/>
      <c r="L12" s="9">
        <f>J12*J12</f>
        <v>7.1824000000000013E-2</v>
      </c>
      <c r="M12" s="1"/>
      <c r="N12" s="1">
        <f>D12*L12</f>
        <v>7.182400000000002E-3</v>
      </c>
    </row>
    <row r="13" spans="1:19" x14ac:dyDescent="0.25">
      <c r="B13" s="1">
        <v>2</v>
      </c>
      <c r="C13" s="1"/>
      <c r="D13" s="1">
        <v>0.3</v>
      </c>
      <c r="E13" s="1"/>
      <c r="F13" s="8">
        <v>0.1</v>
      </c>
      <c r="G13" s="1"/>
      <c r="H13" s="1">
        <f t="shared" ref="H13:H15" si="0">D13*F13</f>
        <v>0.03</v>
      </c>
      <c r="I13" s="1"/>
      <c r="J13" s="8">
        <f t="shared" ref="J13:J15" si="1">F13-$H$16</f>
        <v>-6.8000000000000005E-2</v>
      </c>
      <c r="K13" s="1"/>
      <c r="L13" s="9">
        <f t="shared" ref="L13:L15" si="2">J13*J13</f>
        <v>4.6240000000000005E-3</v>
      </c>
      <c r="M13" s="1"/>
      <c r="N13" s="1">
        <f t="shared" ref="N13:N15" si="3">D13*L13</f>
        <v>1.3872000000000001E-3</v>
      </c>
    </row>
    <row r="14" spans="1:19" x14ac:dyDescent="0.25">
      <c r="B14" s="1">
        <v>3</v>
      </c>
      <c r="C14" s="1"/>
      <c r="D14" s="1">
        <v>0.4</v>
      </c>
      <c r="E14" s="1"/>
      <c r="F14" s="8">
        <v>0.2</v>
      </c>
      <c r="G14" s="1"/>
      <c r="H14" s="1">
        <f t="shared" si="0"/>
        <v>8.0000000000000016E-2</v>
      </c>
      <c r="I14" s="1"/>
      <c r="J14" s="8">
        <f t="shared" si="1"/>
        <v>3.2000000000000001E-2</v>
      </c>
      <c r="K14" s="1"/>
      <c r="L14" s="9">
        <f t="shared" si="2"/>
        <v>1.024E-3</v>
      </c>
      <c r="M14" s="1"/>
      <c r="N14" s="10">
        <f t="shared" si="3"/>
        <v>4.0959999999999998E-4</v>
      </c>
    </row>
    <row r="15" spans="1:19" x14ac:dyDescent="0.25">
      <c r="B15" s="1">
        <v>4</v>
      </c>
      <c r="C15" s="1"/>
      <c r="D15" s="1">
        <v>0.2</v>
      </c>
      <c r="E15" s="1"/>
      <c r="F15" s="8">
        <v>0.34</v>
      </c>
      <c r="G15" s="1"/>
      <c r="H15" s="1">
        <f t="shared" si="0"/>
        <v>6.8000000000000005E-2</v>
      </c>
      <c r="I15" s="1"/>
      <c r="J15" s="8">
        <f t="shared" si="1"/>
        <v>0.17200000000000001</v>
      </c>
      <c r="K15" s="1"/>
      <c r="L15" s="9">
        <f t="shared" si="2"/>
        <v>2.9584000000000006E-2</v>
      </c>
      <c r="M15" s="1"/>
      <c r="N15" s="12">
        <f t="shared" si="3"/>
        <v>5.9168000000000016E-3</v>
      </c>
    </row>
    <row r="16" spans="1:19" x14ac:dyDescent="0.25">
      <c r="B16" s="1"/>
      <c r="C16" s="1"/>
      <c r="D16" s="1"/>
      <c r="E16" s="1"/>
      <c r="F16" s="1"/>
      <c r="G16" s="1" t="s">
        <v>8</v>
      </c>
      <c r="H16" s="8">
        <f>SUM(H12:H15)</f>
        <v>0.16800000000000001</v>
      </c>
      <c r="I16" s="1"/>
      <c r="J16" s="1"/>
      <c r="K16" s="1"/>
      <c r="L16" s="1"/>
      <c r="M16" s="19" t="s">
        <v>9</v>
      </c>
      <c r="N16" s="19">
        <f>SUM(N12:N15)</f>
        <v>1.4896000000000003E-2</v>
      </c>
    </row>
    <row r="17" spans="1:15" x14ac:dyDescent="0.25"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 t="s">
        <v>58</v>
      </c>
      <c r="N17" s="1"/>
    </row>
    <row r="18" spans="1:15" x14ac:dyDescent="0.25"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15" x14ac:dyDescent="0.25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  <row r="20" spans="1:15" ht="18" x14ac:dyDescent="0.35">
      <c r="A20" s="21"/>
      <c r="B20" s="1"/>
      <c r="C20" s="1"/>
      <c r="D20" s="5" t="s">
        <v>21</v>
      </c>
      <c r="E20" s="5"/>
      <c r="F20" s="5" t="s">
        <v>2</v>
      </c>
      <c r="G20" s="5"/>
      <c r="H20" s="5" t="s">
        <v>1</v>
      </c>
      <c r="I20" s="5"/>
      <c r="J20" s="5" t="s">
        <v>26</v>
      </c>
      <c r="K20" s="5" t="s">
        <v>23</v>
      </c>
      <c r="L20" s="5"/>
      <c r="M20" s="5"/>
      <c r="N20" s="5" t="s">
        <v>20</v>
      </c>
      <c r="O20" s="29" t="s">
        <v>60</v>
      </c>
    </row>
    <row r="21" spans="1:15" x14ac:dyDescent="0.25">
      <c r="A21" s="30" t="s">
        <v>44</v>
      </c>
      <c r="B21" s="5" t="s">
        <v>0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29"/>
    </row>
    <row r="22" spans="1:15" x14ac:dyDescent="0.25">
      <c r="A22" s="30"/>
      <c r="B22" s="1">
        <v>1</v>
      </c>
      <c r="C22" s="1"/>
      <c r="D22" s="1">
        <v>0.1</v>
      </c>
      <c r="E22" s="1"/>
      <c r="F22" s="8">
        <f>H4</f>
        <v>-0.2</v>
      </c>
      <c r="G22" s="1"/>
      <c r="H22" s="8">
        <f>D22*F22</f>
        <v>-2.0000000000000004E-2</v>
      </c>
      <c r="I22" s="1"/>
      <c r="J22" s="8">
        <f>F22-$H$26</f>
        <v>-0.39500000000000002</v>
      </c>
      <c r="K22" s="8">
        <f>J12</f>
        <v>-0.26800000000000002</v>
      </c>
      <c r="L22" s="1">
        <f>J22*K22</f>
        <v>0.10586000000000001</v>
      </c>
      <c r="M22" s="1"/>
      <c r="N22" s="10">
        <f>D22*L22</f>
        <v>1.0586000000000002E-2</v>
      </c>
      <c r="O22" s="29"/>
    </row>
    <row r="23" spans="1:15" x14ac:dyDescent="0.25">
      <c r="A23" s="30"/>
      <c r="B23" s="1">
        <v>2</v>
      </c>
      <c r="C23" s="1"/>
      <c r="D23" s="1">
        <v>0.3</v>
      </c>
      <c r="E23" s="1"/>
      <c r="F23" s="8">
        <f t="shared" ref="F23:F25" si="4">H5</f>
        <v>0.15</v>
      </c>
      <c r="G23" s="1"/>
      <c r="H23" s="8">
        <f>D23*F23</f>
        <v>4.4999999999999998E-2</v>
      </c>
      <c r="I23" s="1"/>
      <c r="J23" s="8">
        <f>F23-$H$26</f>
        <v>-4.5000000000000012E-2</v>
      </c>
      <c r="K23" s="8">
        <f>J13</f>
        <v>-6.8000000000000005E-2</v>
      </c>
      <c r="L23" s="1">
        <f t="shared" ref="L23:L25" si="5">J23*K23</f>
        <v>3.0600000000000011E-3</v>
      </c>
      <c r="M23" s="1"/>
      <c r="N23" s="10">
        <f t="shared" ref="N23:N43" si="6">D23*L23</f>
        <v>9.180000000000003E-4</v>
      </c>
      <c r="O23" s="29"/>
    </row>
    <row r="24" spans="1:15" x14ac:dyDescent="0.25">
      <c r="A24" s="30"/>
      <c r="B24" s="1">
        <v>3</v>
      </c>
      <c r="C24" s="1"/>
      <c r="D24" s="1">
        <v>0.4</v>
      </c>
      <c r="E24" s="1"/>
      <c r="F24" s="8">
        <f t="shared" si="4"/>
        <v>0.25</v>
      </c>
      <c r="G24" s="1"/>
      <c r="H24" s="8">
        <f t="shared" ref="H24:H25" si="7">D24*F24</f>
        <v>0.1</v>
      </c>
      <c r="I24" s="1"/>
      <c r="J24" s="8">
        <f>F24-$H$26</f>
        <v>5.4999999999999993E-2</v>
      </c>
      <c r="K24" s="8">
        <f t="shared" ref="K24:K25" si="8">J14</f>
        <v>3.2000000000000001E-2</v>
      </c>
      <c r="L24" s="1">
        <f t="shared" si="5"/>
        <v>1.7599999999999998E-3</v>
      </c>
      <c r="M24" s="1"/>
      <c r="N24" s="10">
        <f t="shared" si="6"/>
        <v>7.0399999999999998E-4</v>
      </c>
      <c r="O24" s="29"/>
    </row>
    <row r="25" spans="1:15" x14ac:dyDescent="0.25">
      <c r="A25" s="30"/>
      <c r="B25" s="1">
        <v>4</v>
      </c>
      <c r="C25" s="1"/>
      <c r="D25" s="1">
        <v>0.2</v>
      </c>
      <c r="E25" s="1"/>
      <c r="F25" s="8">
        <f t="shared" si="4"/>
        <v>0.35</v>
      </c>
      <c r="G25" s="1"/>
      <c r="H25" s="11">
        <f t="shared" si="7"/>
        <v>6.9999999999999993E-2</v>
      </c>
      <c r="I25" s="1"/>
      <c r="J25" s="8">
        <f>F25-$H$26</f>
        <v>0.15499999999999997</v>
      </c>
      <c r="K25" s="8">
        <f t="shared" si="8"/>
        <v>0.17200000000000001</v>
      </c>
      <c r="L25" s="1">
        <f t="shared" si="5"/>
        <v>2.6659999999999996E-2</v>
      </c>
      <c r="M25" s="13"/>
      <c r="N25" s="12">
        <f t="shared" si="6"/>
        <v>5.3319999999999999E-3</v>
      </c>
      <c r="O25" s="29"/>
    </row>
    <row r="26" spans="1:15" x14ac:dyDescent="0.25">
      <c r="A26" s="21"/>
      <c r="B26" s="1"/>
      <c r="C26" s="1"/>
      <c r="D26" s="1"/>
      <c r="E26" s="1"/>
      <c r="F26" s="1"/>
      <c r="G26" s="1" t="s">
        <v>3</v>
      </c>
      <c r="H26" s="8">
        <f>SUM(H22:H25)</f>
        <v>0.19500000000000001</v>
      </c>
      <c r="I26" s="1"/>
      <c r="J26" s="1"/>
      <c r="K26" s="1"/>
      <c r="L26" s="1"/>
      <c r="M26" s="19" t="s">
        <v>10</v>
      </c>
      <c r="N26" s="22">
        <f>SUM(N22:N25)</f>
        <v>1.754E-2</v>
      </c>
      <c r="O26" s="29"/>
    </row>
    <row r="27" spans="1:15" x14ac:dyDescent="0.25">
      <c r="A27" s="21"/>
      <c r="B27" s="1"/>
      <c r="C27" s="1"/>
      <c r="D27" s="1"/>
      <c r="E27" s="1"/>
      <c r="F27" s="1"/>
      <c r="G27" s="1"/>
      <c r="H27" s="8"/>
      <c r="I27" s="1"/>
      <c r="J27" s="1"/>
      <c r="K27" s="1"/>
      <c r="L27" s="1"/>
      <c r="M27" s="1"/>
      <c r="N27" s="10"/>
      <c r="O27" s="29"/>
    </row>
    <row r="28" spans="1:15" x14ac:dyDescent="0.25">
      <c r="A28" s="30" t="s">
        <v>47</v>
      </c>
      <c r="B28" s="1">
        <v>1</v>
      </c>
      <c r="C28" s="1"/>
      <c r="D28" s="1">
        <v>0.1</v>
      </c>
      <c r="E28" s="1"/>
      <c r="F28" s="8">
        <f>J4</f>
        <v>-0.2</v>
      </c>
      <c r="G28" s="1"/>
      <c r="H28" s="8">
        <f t="shared" ref="H28:H31" si="9">D28*F28</f>
        <v>-2.0000000000000004E-2</v>
      </c>
      <c r="I28" s="1"/>
      <c r="J28" s="8">
        <f>F28-$H$32</f>
        <v>-0.35000000000000003</v>
      </c>
      <c r="K28" s="8">
        <f>J12</f>
        <v>-0.26800000000000002</v>
      </c>
      <c r="L28" s="1">
        <f>J28*K28</f>
        <v>9.3800000000000008E-2</v>
      </c>
      <c r="M28" s="1"/>
      <c r="N28" s="10">
        <f t="shared" si="6"/>
        <v>9.3800000000000012E-3</v>
      </c>
      <c r="O28" s="29"/>
    </row>
    <row r="29" spans="1:15" x14ac:dyDescent="0.25">
      <c r="A29" s="30"/>
      <c r="B29" s="1">
        <v>2</v>
      </c>
      <c r="C29" s="1"/>
      <c r="D29" s="1">
        <v>0.3</v>
      </c>
      <c r="E29" s="1"/>
      <c r="F29" s="8">
        <f t="shared" ref="F29:F31" si="10">J5</f>
        <v>0.1</v>
      </c>
      <c r="G29" s="1"/>
      <c r="H29" s="8">
        <f t="shared" si="9"/>
        <v>0.03</v>
      </c>
      <c r="I29" s="1"/>
      <c r="J29" s="8">
        <f t="shared" ref="J29:J31" si="11">F29-$H$32</f>
        <v>-5.0000000000000017E-2</v>
      </c>
      <c r="K29" s="8">
        <f t="shared" ref="K29:K31" si="12">J13</f>
        <v>-6.8000000000000005E-2</v>
      </c>
      <c r="L29" s="1">
        <f t="shared" ref="L29:L31" si="13">J29*K29</f>
        <v>3.4000000000000015E-3</v>
      </c>
      <c r="M29" s="1"/>
      <c r="N29" s="10">
        <f t="shared" si="6"/>
        <v>1.0200000000000005E-3</v>
      </c>
      <c r="O29" s="29"/>
    </row>
    <row r="30" spans="1:15" x14ac:dyDescent="0.25">
      <c r="A30" s="30"/>
      <c r="B30" s="1">
        <v>3</v>
      </c>
      <c r="C30" s="1"/>
      <c r="D30" s="1">
        <v>0.4</v>
      </c>
      <c r="E30" s="1"/>
      <c r="F30" s="8">
        <f t="shared" si="10"/>
        <v>0.2</v>
      </c>
      <c r="G30" s="1"/>
      <c r="H30" s="8">
        <f t="shared" si="9"/>
        <v>8.0000000000000016E-2</v>
      </c>
      <c r="I30" s="1"/>
      <c r="J30" s="8">
        <f t="shared" si="11"/>
        <v>4.9999999999999989E-2</v>
      </c>
      <c r="K30" s="8">
        <f t="shared" si="12"/>
        <v>3.2000000000000001E-2</v>
      </c>
      <c r="L30" s="1">
        <f t="shared" si="13"/>
        <v>1.5999999999999996E-3</v>
      </c>
      <c r="M30" s="1"/>
      <c r="N30" s="10">
        <f t="shared" si="6"/>
        <v>6.3999999999999994E-4</v>
      </c>
      <c r="O30" s="29"/>
    </row>
    <row r="31" spans="1:15" x14ac:dyDescent="0.25">
      <c r="A31" s="30"/>
      <c r="B31" s="1">
        <v>4</v>
      </c>
      <c r="C31" s="1"/>
      <c r="D31" s="1">
        <v>0.2</v>
      </c>
      <c r="E31" s="1"/>
      <c r="F31" s="8">
        <f t="shared" si="10"/>
        <v>0.3</v>
      </c>
      <c r="G31" s="1"/>
      <c r="H31" s="11">
        <f t="shared" si="9"/>
        <v>0.06</v>
      </c>
      <c r="I31" s="1"/>
      <c r="J31" s="8">
        <f t="shared" si="11"/>
        <v>0.14999999999999997</v>
      </c>
      <c r="K31" s="8">
        <f t="shared" si="12"/>
        <v>0.17200000000000001</v>
      </c>
      <c r="L31" s="1">
        <f t="shared" si="13"/>
        <v>2.5799999999999997E-2</v>
      </c>
      <c r="M31" s="1"/>
      <c r="N31" s="12">
        <f t="shared" si="6"/>
        <v>5.1599999999999997E-3</v>
      </c>
      <c r="O31" s="29"/>
    </row>
    <row r="32" spans="1:15" x14ac:dyDescent="0.25">
      <c r="A32" s="21"/>
      <c r="B32" s="1"/>
      <c r="C32" s="1"/>
      <c r="D32" s="1"/>
      <c r="E32" s="1"/>
      <c r="F32" s="1"/>
      <c r="G32" s="1" t="s">
        <v>4</v>
      </c>
      <c r="H32" s="8">
        <f>SUM(H28:H31)</f>
        <v>0.15000000000000002</v>
      </c>
      <c r="I32" s="1"/>
      <c r="J32" s="1"/>
      <c r="K32" s="1"/>
      <c r="L32" s="1"/>
      <c r="M32" s="19" t="s">
        <v>10</v>
      </c>
      <c r="N32" s="22">
        <f>SUM(N28:N31)</f>
        <v>1.6199999999999999E-2</v>
      </c>
      <c r="O32" s="29"/>
    </row>
    <row r="33" spans="1:15" x14ac:dyDescent="0.25">
      <c r="A33" s="21"/>
      <c r="B33" s="1"/>
      <c r="C33" s="1"/>
      <c r="D33" s="1"/>
      <c r="E33" s="1"/>
      <c r="F33" s="1"/>
      <c r="G33" s="1"/>
      <c r="H33" s="8"/>
      <c r="I33" s="1"/>
      <c r="J33" s="1"/>
      <c r="K33" s="1"/>
      <c r="L33" s="1"/>
      <c r="M33" s="1"/>
      <c r="N33" s="10"/>
      <c r="O33" s="29"/>
    </row>
    <row r="34" spans="1:15" x14ac:dyDescent="0.25">
      <c r="A34" s="30" t="s">
        <v>45</v>
      </c>
      <c r="B34" s="1">
        <v>1</v>
      </c>
      <c r="C34" s="1"/>
      <c r="D34" s="1">
        <v>0.1</v>
      </c>
      <c r="E34" s="1"/>
      <c r="F34" s="8">
        <f>L4</f>
        <v>-0.15</v>
      </c>
      <c r="G34" s="1"/>
      <c r="H34" s="8">
        <f>D34*F34</f>
        <v>-1.4999999999999999E-2</v>
      </c>
      <c r="I34" s="1"/>
      <c r="J34" s="8">
        <f>F34-$H$38</f>
        <v>-0.184</v>
      </c>
      <c r="K34" s="8">
        <f>J12</f>
        <v>-0.26800000000000002</v>
      </c>
      <c r="L34" s="1">
        <f t="shared" ref="L34:L37" si="14">J34*K34</f>
        <v>4.9312000000000002E-2</v>
      </c>
      <c r="M34" s="1"/>
      <c r="N34" s="10">
        <f t="shared" si="6"/>
        <v>4.9312000000000002E-3</v>
      </c>
      <c r="O34" s="29"/>
    </row>
    <row r="35" spans="1:15" x14ac:dyDescent="0.25">
      <c r="A35" s="30"/>
      <c r="B35" s="1">
        <v>2</v>
      </c>
      <c r="C35" s="1"/>
      <c r="D35" s="1">
        <v>0.3</v>
      </c>
      <c r="E35" s="1"/>
      <c r="F35" s="8">
        <f t="shared" ref="F35:F37" si="15">L5</f>
        <v>0.03</v>
      </c>
      <c r="G35" s="1"/>
      <c r="H35" s="8">
        <f t="shared" ref="H35:H37" si="16">D35*F35</f>
        <v>8.9999999999999993E-3</v>
      </c>
      <c r="I35" s="1"/>
      <c r="J35" s="8">
        <f t="shared" ref="J35:J37" si="17">F35-$H$38</f>
        <v>-4.0000000000000105E-3</v>
      </c>
      <c r="K35" s="8">
        <f t="shared" ref="K35:K37" si="18">J13</f>
        <v>-6.8000000000000005E-2</v>
      </c>
      <c r="L35" s="1">
        <f t="shared" si="14"/>
        <v>2.7200000000000076E-4</v>
      </c>
      <c r="M35" s="1"/>
      <c r="N35" s="10">
        <f t="shared" si="6"/>
        <v>8.1600000000000222E-5</v>
      </c>
      <c r="O35" s="29"/>
    </row>
    <row r="36" spans="1:15" x14ac:dyDescent="0.25">
      <c r="A36" s="30"/>
      <c r="B36" s="1">
        <v>3</v>
      </c>
      <c r="C36" s="1"/>
      <c r="D36" s="1">
        <v>0.4</v>
      </c>
      <c r="E36" s="1"/>
      <c r="F36" s="8">
        <f t="shared" si="15"/>
        <v>0.05</v>
      </c>
      <c r="G36" s="1"/>
      <c r="H36" s="8">
        <f t="shared" si="16"/>
        <v>2.0000000000000004E-2</v>
      </c>
      <c r="I36" s="1"/>
      <c r="J36" s="8">
        <f t="shared" si="17"/>
        <v>1.5999999999999993E-2</v>
      </c>
      <c r="K36" s="8">
        <f t="shared" si="18"/>
        <v>3.2000000000000001E-2</v>
      </c>
      <c r="L36" s="1">
        <f t="shared" si="14"/>
        <v>5.1199999999999976E-4</v>
      </c>
      <c r="M36" s="1"/>
      <c r="N36" s="10">
        <f t="shared" si="6"/>
        <v>2.0479999999999991E-4</v>
      </c>
      <c r="O36" s="29"/>
    </row>
    <row r="37" spans="1:15" x14ac:dyDescent="0.25">
      <c r="A37" s="30"/>
      <c r="B37" s="1">
        <v>4</v>
      </c>
      <c r="C37" s="1"/>
      <c r="D37" s="1">
        <v>0.2</v>
      </c>
      <c r="E37" s="1"/>
      <c r="F37" s="8">
        <f t="shared" si="15"/>
        <v>0.1</v>
      </c>
      <c r="G37" s="1"/>
      <c r="H37" s="11">
        <f t="shared" si="16"/>
        <v>2.0000000000000004E-2</v>
      </c>
      <c r="I37" s="1"/>
      <c r="J37" s="8">
        <f t="shared" si="17"/>
        <v>6.6000000000000003E-2</v>
      </c>
      <c r="K37" s="8">
        <f t="shared" si="18"/>
        <v>0.17200000000000001</v>
      </c>
      <c r="L37" s="1">
        <f t="shared" si="14"/>
        <v>1.1352000000000001E-2</v>
      </c>
      <c r="M37" s="1"/>
      <c r="N37" s="12">
        <f t="shared" si="6"/>
        <v>2.2704000000000001E-3</v>
      </c>
      <c r="O37" s="29"/>
    </row>
    <row r="38" spans="1:15" x14ac:dyDescent="0.25">
      <c r="A38" s="21"/>
      <c r="B38" s="1"/>
      <c r="C38" s="1"/>
      <c r="D38" s="1"/>
      <c r="E38" s="1"/>
      <c r="F38" s="1"/>
      <c r="G38" s="1" t="s">
        <v>5</v>
      </c>
      <c r="H38" s="8">
        <f>SUM(H34:H37)</f>
        <v>3.4000000000000009E-2</v>
      </c>
      <c r="I38" s="1"/>
      <c r="J38" s="1"/>
      <c r="K38" s="1"/>
      <c r="L38" s="1"/>
      <c r="M38" s="19" t="s">
        <v>10</v>
      </c>
      <c r="N38" s="22">
        <f>SUM(N34:N37)</f>
        <v>7.4879999999999999E-3</v>
      </c>
      <c r="O38" s="29"/>
    </row>
    <row r="39" spans="1:15" x14ac:dyDescent="0.25">
      <c r="A39" s="21"/>
      <c r="B39" s="1"/>
      <c r="C39" s="1"/>
      <c r="D39" s="1"/>
      <c r="E39" s="1"/>
      <c r="F39" s="1"/>
      <c r="G39" s="1"/>
      <c r="H39" s="8"/>
      <c r="I39" s="1"/>
      <c r="J39" s="1"/>
      <c r="K39" s="1"/>
      <c r="L39" s="1"/>
      <c r="M39" s="1"/>
      <c r="N39" s="10"/>
      <c r="O39" s="29"/>
    </row>
    <row r="40" spans="1:15" x14ac:dyDescent="0.25">
      <c r="A40" s="30" t="s">
        <v>46</v>
      </c>
      <c r="B40" s="1">
        <v>1</v>
      </c>
      <c r="C40" s="1"/>
      <c r="D40" s="1">
        <v>0.1</v>
      </c>
      <c r="E40" s="1"/>
      <c r="F40" s="8">
        <f>N4</f>
        <v>-0.15</v>
      </c>
      <c r="G40" s="1"/>
      <c r="H40" s="8">
        <f>D40*F40</f>
        <v>-1.4999999999999999E-2</v>
      </c>
      <c r="I40" s="1"/>
      <c r="J40" s="8">
        <f>F40-$H$44</f>
        <v>-0.22600000000000001</v>
      </c>
      <c r="K40" s="8">
        <f>J12</f>
        <v>-0.26800000000000002</v>
      </c>
      <c r="L40" s="1">
        <f t="shared" ref="L40:L43" si="19">J40*K40</f>
        <v>6.0568000000000004E-2</v>
      </c>
      <c r="M40" s="1"/>
      <c r="N40" s="10">
        <f t="shared" si="6"/>
        <v>6.0568000000000011E-3</v>
      </c>
      <c r="O40" s="29"/>
    </row>
    <row r="41" spans="1:15" x14ac:dyDescent="0.25">
      <c r="A41" s="30"/>
      <c r="B41" s="1">
        <v>2</v>
      </c>
      <c r="C41" s="1"/>
      <c r="D41" s="1">
        <v>0.3</v>
      </c>
      <c r="E41" s="1"/>
      <c r="F41" s="8">
        <f t="shared" ref="F41:F43" si="20">N5</f>
        <v>0.05</v>
      </c>
      <c r="G41" s="1"/>
      <c r="H41" s="8">
        <f t="shared" ref="H41:H43" si="21">D41*F41</f>
        <v>1.4999999999999999E-2</v>
      </c>
      <c r="I41" s="1"/>
      <c r="J41" s="8">
        <f t="shared" ref="J41:J43" si="22">F41-$H$44</f>
        <v>-2.6000000000000009E-2</v>
      </c>
      <c r="K41" s="8">
        <f t="shared" ref="K41:K43" si="23">J13</f>
        <v>-6.8000000000000005E-2</v>
      </c>
      <c r="L41" s="1">
        <f t="shared" si="19"/>
        <v>1.7680000000000007E-3</v>
      </c>
      <c r="M41" s="1"/>
      <c r="N41" s="10">
        <f t="shared" si="6"/>
        <v>5.3040000000000021E-4</v>
      </c>
      <c r="O41" s="29"/>
    </row>
    <row r="42" spans="1:15" x14ac:dyDescent="0.25">
      <c r="A42" s="30"/>
      <c r="B42" s="1">
        <v>3</v>
      </c>
      <c r="C42" s="1"/>
      <c r="D42" s="1">
        <v>0.4</v>
      </c>
      <c r="E42" s="1"/>
      <c r="F42" s="8">
        <f t="shared" si="20"/>
        <v>0.1</v>
      </c>
      <c r="G42" s="1"/>
      <c r="H42" s="8">
        <f>D42*F42</f>
        <v>4.0000000000000008E-2</v>
      </c>
      <c r="I42" s="1"/>
      <c r="J42" s="8">
        <f t="shared" si="22"/>
        <v>2.3999999999999994E-2</v>
      </c>
      <c r="K42" s="8">
        <f t="shared" si="23"/>
        <v>3.2000000000000001E-2</v>
      </c>
      <c r="L42" s="1">
        <f t="shared" si="19"/>
        <v>7.679999999999998E-4</v>
      </c>
      <c r="M42" s="1"/>
      <c r="N42" s="10">
        <f t="shared" si="6"/>
        <v>3.0719999999999993E-4</v>
      </c>
      <c r="O42" s="29"/>
    </row>
    <row r="43" spans="1:15" x14ac:dyDescent="0.25">
      <c r="A43" s="30"/>
      <c r="B43" s="1">
        <v>4</v>
      </c>
      <c r="C43" s="1"/>
      <c r="D43" s="1">
        <v>0.2</v>
      </c>
      <c r="E43" s="1"/>
      <c r="F43" s="8">
        <f t="shared" si="20"/>
        <v>0.18</v>
      </c>
      <c r="G43" s="1"/>
      <c r="H43" s="11">
        <f t="shared" si="21"/>
        <v>3.5999999999999997E-2</v>
      </c>
      <c r="I43" s="1"/>
      <c r="J43" s="8">
        <f t="shared" si="22"/>
        <v>0.10399999999999998</v>
      </c>
      <c r="K43" s="8">
        <f t="shared" si="23"/>
        <v>0.17200000000000001</v>
      </c>
      <c r="L43" s="1">
        <f t="shared" si="19"/>
        <v>1.7887999999999998E-2</v>
      </c>
      <c r="M43" s="1"/>
      <c r="N43" s="13">
        <f t="shared" si="6"/>
        <v>3.5775999999999998E-3</v>
      </c>
      <c r="O43" s="29"/>
    </row>
    <row r="44" spans="1:15" x14ac:dyDescent="0.25">
      <c r="B44" s="1"/>
      <c r="C44" s="1"/>
      <c r="D44" s="1"/>
      <c r="E44" s="1"/>
      <c r="F44" s="1"/>
      <c r="G44" s="1" t="s">
        <v>6</v>
      </c>
      <c r="H44" s="8">
        <f>SUM(H40:H43)</f>
        <v>7.6000000000000012E-2</v>
      </c>
      <c r="I44" s="1"/>
      <c r="J44" s="1"/>
      <c r="K44" s="1"/>
      <c r="L44" s="1"/>
      <c r="M44" s="19" t="s">
        <v>10</v>
      </c>
      <c r="N44" s="22">
        <f>SUM(N40:N43)</f>
        <v>1.0472E-2</v>
      </c>
      <c r="O44" s="29"/>
    </row>
    <row r="45" spans="1:15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7" spans="1:15" x14ac:dyDescent="0.25">
      <c r="E47" s="15"/>
    </row>
    <row r="49" spans="2:10" x14ac:dyDescent="0.25">
      <c r="G49" s="4" t="s">
        <v>28</v>
      </c>
      <c r="H49" s="14">
        <f>N26/N16</f>
        <v>1.1774973147153596</v>
      </c>
      <c r="J49" s="29" t="s">
        <v>61</v>
      </c>
    </row>
    <row r="50" spans="2:10" x14ac:dyDescent="0.25">
      <c r="G50" s="4" t="s">
        <v>29</v>
      </c>
      <c r="H50" s="14">
        <f>N32/N16</f>
        <v>1.0875402792696023</v>
      </c>
      <c r="J50" s="29"/>
    </row>
    <row r="51" spans="2:10" x14ac:dyDescent="0.25">
      <c r="G51" s="4" t="s">
        <v>30</v>
      </c>
      <c r="H51" s="14">
        <f>N38/N16</f>
        <v>0.5026852846401717</v>
      </c>
      <c r="J51" s="29"/>
    </row>
    <row r="52" spans="2:10" x14ac:dyDescent="0.25">
      <c r="G52" s="4" t="s">
        <v>31</v>
      </c>
      <c r="H52" s="14">
        <f>N44/N16</f>
        <v>0.70300751879699241</v>
      </c>
      <c r="J52" s="29"/>
    </row>
    <row r="53" spans="2:10" ht="18" x14ac:dyDescent="0.35">
      <c r="B53" s="19" t="s">
        <v>16</v>
      </c>
      <c r="C53" s="19">
        <v>2.2709999999999999</v>
      </c>
      <c r="J53" s="29"/>
    </row>
    <row r="54" spans="2:10" ht="18" x14ac:dyDescent="0.35">
      <c r="B54" s="19" t="s">
        <v>15</v>
      </c>
      <c r="C54" s="19">
        <v>5.7</v>
      </c>
    </row>
    <row r="55" spans="2:10" x14ac:dyDescent="0.25">
      <c r="E55" t="s">
        <v>52</v>
      </c>
    </row>
    <row r="56" spans="2:10" x14ac:dyDescent="0.25">
      <c r="B56" t="s">
        <v>44</v>
      </c>
      <c r="C56" s="20">
        <f>H26</f>
        <v>0.19500000000000001</v>
      </c>
      <c r="D56" t="s">
        <v>48</v>
      </c>
      <c r="E56" s="23">
        <f>$C$53+H49*$C$54</f>
        <v>8.9827346938775499</v>
      </c>
      <c r="F56" t="s">
        <v>62</v>
      </c>
    </row>
    <row r="57" spans="2:10" x14ac:dyDescent="0.25">
      <c r="B57" t="s">
        <v>47</v>
      </c>
      <c r="C57" s="20">
        <f>H32</f>
        <v>0.15000000000000002</v>
      </c>
      <c r="D57" t="s">
        <v>49</v>
      </c>
      <c r="E57" s="23">
        <f>$C$53+H50*$C$54</f>
        <v>8.4699795918367329</v>
      </c>
      <c r="F57" t="s">
        <v>62</v>
      </c>
    </row>
    <row r="58" spans="2:10" x14ac:dyDescent="0.25">
      <c r="B58" t="s">
        <v>45</v>
      </c>
      <c r="C58" s="20">
        <f>H38</f>
        <v>3.4000000000000009E-2</v>
      </c>
      <c r="D58" t="s">
        <v>50</v>
      </c>
      <c r="E58" s="23">
        <f>$C$53+H51*$C$54</f>
        <v>5.1363061224489783</v>
      </c>
      <c r="F58" t="s">
        <v>63</v>
      </c>
    </row>
    <row r="59" spans="2:10" x14ac:dyDescent="0.25">
      <c r="B59" t="s">
        <v>46</v>
      </c>
      <c r="C59" s="20">
        <f>H44</f>
        <v>7.6000000000000012E-2</v>
      </c>
      <c r="D59" t="s">
        <v>51</v>
      </c>
      <c r="E59" s="23">
        <f t="shared" ref="E59" si="24">$C$53+H52*$C$54</f>
        <v>6.278142857142857</v>
      </c>
      <c r="F59" t="s">
        <v>62</v>
      </c>
    </row>
  </sheetData>
  <mergeCells count="7">
    <mergeCell ref="A10:A12"/>
    <mergeCell ref="O20:O44"/>
    <mergeCell ref="J49:J53"/>
    <mergeCell ref="A28:A31"/>
    <mergeCell ref="A34:A37"/>
    <mergeCell ref="A40:A43"/>
    <mergeCell ref="A21:A2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Hoja2</vt:lpstr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2017-09-21T01:23:36Z</dcterms:created>
  <dcterms:modified xsi:type="dcterms:W3CDTF">2018-02-08T03:50:31Z</dcterms:modified>
</cp:coreProperties>
</file>