
<file path=[Content_Types].xml><?xml version="1.0" encoding="utf-8"?>
<Types xmlns="http://schemas.openxmlformats.org/package/2006/content-types">
  <Default Extension="tmp"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G:\Ejercicios con Rita\"/>
    </mc:Choice>
  </mc:AlternateContent>
  <bookViews>
    <workbookView xWindow="0" yWindow="0" windowWidth="20490" windowHeight="7755"/>
  </bookViews>
  <sheets>
    <sheet name="5.8" sheetId="1"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26" i="1" l="1"/>
  <c r="C24" i="1"/>
  <c r="C25" i="1" s="1"/>
  <c r="F30" i="1" s="1"/>
  <c r="I23" i="1"/>
  <c r="I21" i="1"/>
  <c r="H21" i="1"/>
  <c r="E21" i="1"/>
  <c r="D21" i="1"/>
  <c r="H17" i="1"/>
  <c r="G17" i="1"/>
  <c r="D17" i="1"/>
  <c r="C17" i="1"/>
  <c r="I16" i="1"/>
  <c r="I17" i="1" s="1"/>
  <c r="H16" i="1"/>
  <c r="G16" i="1"/>
  <c r="F16" i="1"/>
  <c r="F17" i="1" s="1"/>
  <c r="E16" i="1"/>
  <c r="E17" i="1" s="1"/>
  <c r="D16" i="1"/>
  <c r="C13" i="1"/>
  <c r="G21" i="1" s="1"/>
  <c r="C10" i="1"/>
  <c r="F20" i="1" s="1"/>
  <c r="C9" i="1"/>
  <c r="H19" i="1" s="1"/>
  <c r="E5" i="1"/>
  <c r="F5" i="1" s="1"/>
  <c r="G5" i="1" s="1"/>
  <c r="H5" i="1" s="1"/>
  <c r="I5" i="1" s="1"/>
  <c r="J5" i="1" s="1"/>
  <c r="D22" i="1" l="1"/>
  <c r="D25" i="1" s="1"/>
  <c r="F31" i="1" s="1"/>
  <c r="E19" i="1"/>
  <c r="E22" i="1" s="1"/>
  <c r="E25" i="1" s="1"/>
  <c r="F32" i="1" s="1"/>
  <c r="I19" i="1"/>
  <c r="I22" i="1" s="1"/>
  <c r="I25" i="1" s="1"/>
  <c r="F36" i="1" s="1"/>
  <c r="G20" i="1"/>
  <c r="F19" i="1"/>
  <c r="F22" i="1" s="1"/>
  <c r="F25" i="1" s="1"/>
  <c r="F33" i="1" s="1"/>
  <c r="D20" i="1"/>
  <c r="H20" i="1"/>
  <c r="H22" i="1" s="1"/>
  <c r="H25" i="1" s="1"/>
  <c r="F35" i="1" s="1"/>
  <c r="F21" i="1"/>
  <c r="G19" i="1"/>
  <c r="G22" i="1" s="1"/>
  <c r="G25" i="1" s="1"/>
  <c r="F34" i="1" s="1"/>
  <c r="E20" i="1"/>
  <c r="I20" i="1"/>
  <c r="D19" i="1"/>
  <c r="F39" i="1" l="1"/>
  <c r="F38" i="1"/>
</calcChain>
</file>

<file path=xl/sharedStrings.xml><?xml version="1.0" encoding="utf-8"?>
<sst xmlns="http://schemas.openxmlformats.org/spreadsheetml/2006/main" count="29" uniqueCount="28">
  <si>
    <t>Inversion inicial</t>
  </si>
  <si>
    <t>vida util (años)</t>
  </si>
  <si>
    <t xml:space="preserve">La empresa exportaciones S.A latina S.A TIENE UN PROYECTO PARA LA PRODUCCION Y EXPORTACIÓN DE PELOTAS DE GOLF PARA EL MERCADO ASIATICO Y QUE PRETENDE ABASTECER LE CRECIMIENTO DE LA DEMNADA EN ESA REGION. La calidad de las pelotas del golf para la exportación se producira cumpliendo con los estandares de calidad que exigen las asociaciones internacionales de este deporte, y se estima fabricarlo con proecios mas eocnomicoa que la competencia internacional. Las inversiones necesaria para emprender este proyecto de exportación se estima en un valor de USD 1,800,000 , LOS EQUIPOS NECESARIOS TENDRAN UNA VIDA ECONOMICA DE 6 AÑOS, CON UNVALOR DE RESCATE ESTIMA EN USD 150,000. la empresa exportadora ya poseee el terreno que compro hace dos años y ha decidido utilizarlo para el proyecto actual. Actualmente el terreno tiene un alor de mercado USD 200,000 y por aspectos comerciales se espera que su precio se incremente en un 5% por año. La espectativa de la gerencia de la empresa es que en el caso de que la exportación de las pelotas de golf no sea viable, en ese caso podra vender el terreno por tener un costo de oportunidad.   La gerencia de proyectos para evaluar el presente proyecto tiene la siguiente información:   - Se estima un ademnada constante por ingresos en nexportación por USD 800,000 anuales. Se espera que el costo directo de fabricar la pelotas de golf represente el 30% de los ingresos. / -Los costos de operación incluyendo gastos de comercialización, representa otro 10% de los ingresos. / - Se debe incluir como parte de la inversión inicial pagar por derechos de marcas y licencias USD 32,000 , pero ademas se debe pagar un 4% de los ingresos por año por derecho de diseño.  // se píde evaluar el proyecto usando los criterios del VAN Y TIR con un costo de oportunidad del 12% </t>
  </si>
  <si>
    <t>valor residual</t>
  </si>
  <si>
    <t>valor presente del terreno</t>
  </si>
  <si>
    <t>tasa de aumento del valor del terreno</t>
  </si>
  <si>
    <t>ingresos</t>
  </si>
  <si>
    <t>costos directos (30%)</t>
  </si>
  <si>
    <t>costos comerciales (15%)</t>
  </si>
  <si>
    <t>pago de licencia</t>
  </si>
  <si>
    <t>TIR</t>
  </si>
  <si>
    <t>Pagos por derecho de lic.</t>
  </si>
  <si>
    <t>Año</t>
  </si>
  <si>
    <t>Ingresos</t>
  </si>
  <si>
    <t>Ingresos totales</t>
  </si>
  <si>
    <t>Costos de produccion</t>
  </si>
  <si>
    <t>Costos directos (30%)</t>
  </si>
  <si>
    <t>Costos comerciales (15%)</t>
  </si>
  <si>
    <t>Pagos por derecho de licencia</t>
  </si>
  <si>
    <t>UTILIDAD BRUTA</t>
  </si>
  <si>
    <t>Valor residual</t>
  </si>
  <si>
    <t>Inversion</t>
  </si>
  <si>
    <t>FLUJO DE CAJA SIN EFECTO FISCAL</t>
  </si>
  <si>
    <t>Flujo de caja</t>
  </si>
  <si>
    <t>VAN</t>
  </si>
  <si>
    <t>tir</t>
  </si>
  <si>
    <t xml:space="preserve">La decisión final para este proyecto de expoortación se tiene que considerar los siguientes fundamentos: 1.- el terreno no es un costo hundido, el cual fue comprado ahace 2 años por cuanto tiene un costo de oportunidad con un crecimiento comrecial del 5% anual. 2.- No se está considerando los impuestos fiscales ni las depreciaciones, los cuales se analizaran en los siguientes ejercicios del libro. Por lo tanto los resultados finales no son flujos de caja FISCALE 3) pOR SER UN  PROYETCO DE EXPORTACION SE DEBERIA ANALIZAR LA SENSIBILIDAD Y RIESGO DEL PROYECTO EL CUAL ERÁ ESTUDIADO EN LOS SIGUIENTES CAPITULOS DEL LIBRO. </t>
  </si>
  <si>
    <t>El proyecto es acptable porque el VAN ES ECEPTABLE Y LA TIR ES MAYOR AL COSTO DE OPORTUNIDAD</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</si>
</sst>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8" formatCode="&quot;S/&quot;\ #,##0.00;[Red]&quot;S/&quot;\ \-#,##0.00"/>
    <numFmt numFmtId="164" formatCode="&quot;S/.&quot;\ #,##0.00;[Red]&quot;S/.&quot;\ \-#,##0.00"/>
    <numFmt numFmtId="165" formatCode="&quot;S/.&quot;\ #,##0;[Red]&quot;S/.&quot;\ \-#,##0"/>
    <numFmt numFmtId="166" formatCode="#,##0.0"/>
  </numFmts>
  <fonts count="2" x14ac:knownFonts="1">
    <font>
      <sz val="11"/>
      <color theme="1"/>
      <name val="Calibri"/>
      <family val="2"/>
      <scheme val="minor"/>
    </font>
    <font>
      <sz val="11"/>
      <color theme="1"/>
      <name val="Calibri"/>
      <family val="2"/>
      <scheme val="minor"/>
    </font>
  </fonts>
  <fills count="3">
    <fill>
      <patternFill patternType="none"/>
    </fill>
    <fill>
      <patternFill patternType="gray125"/>
    </fill>
    <fill>
      <patternFill patternType="solid">
        <fgColor rgb="FFFF99CC"/>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27">
    <xf numFmtId="0" fontId="0" fillId="0" borderId="0" xfId="0"/>
    <xf numFmtId="0" fontId="0" fillId="0" borderId="1" xfId="0" applyBorder="1" applyAlignment="1">
      <alignment horizontal="center"/>
    </xf>
    <xf numFmtId="3" fontId="0" fillId="0" borderId="1" xfId="0" applyNumberFormat="1" applyBorder="1" applyAlignment="1">
      <alignment horizontal="center"/>
    </xf>
    <xf numFmtId="164" fontId="0" fillId="0" borderId="0" xfId="0" applyNumberFormat="1"/>
    <xf numFmtId="0" fontId="0" fillId="0" borderId="1" xfId="0" applyBorder="1" applyAlignment="1">
      <alignment horizontal="center" wrapText="1"/>
    </xf>
    <xf numFmtId="9" fontId="0" fillId="0" borderId="1" xfId="0" applyNumberFormat="1" applyBorder="1" applyAlignment="1">
      <alignment horizontal="center"/>
    </xf>
    <xf numFmtId="9" fontId="0" fillId="0" borderId="0" xfId="1" applyFont="1"/>
    <xf numFmtId="0" fontId="0" fillId="0" borderId="1" xfId="0" applyFill="1" applyBorder="1" applyAlignment="1">
      <alignment horizontal="center"/>
    </xf>
    <xf numFmtId="9" fontId="0" fillId="0" borderId="0" xfId="0" applyNumberFormat="1"/>
    <xf numFmtId="1" fontId="0" fillId="0" borderId="1" xfId="0" applyNumberFormat="1" applyBorder="1" applyAlignment="1">
      <alignment horizontal="center"/>
    </xf>
    <xf numFmtId="0" fontId="0" fillId="0" borderId="2" xfId="0" applyFill="1" applyBorder="1" applyAlignment="1">
      <alignment horizontal="center"/>
    </xf>
    <xf numFmtId="0" fontId="0" fillId="0" borderId="2" xfId="0" applyBorder="1" applyAlignment="1">
      <alignment horizontal="center"/>
    </xf>
    <xf numFmtId="0" fontId="0" fillId="0" borderId="0" xfId="0" applyFill="1" applyBorder="1" applyAlignment="1">
      <alignment horizontal="center"/>
    </xf>
    <xf numFmtId="3" fontId="0" fillId="0" borderId="0" xfId="0" applyNumberFormat="1" applyFill="1" applyBorder="1" applyAlignment="1">
      <alignment horizontal="center"/>
    </xf>
    <xf numFmtId="3" fontId="0" fillId="0" borderId="0" xfId="0" applyNumberFormat="1" applyFill="1" applyBorder="1"/>
    <xf numFmtId="0" fontId="0" fillId="0" borderId="3" xfId="0" applyFill="1" applyBorder="1" applyAlignment="1">
      <alignment horizontal="center"/>
    </xf>
    <xf numFmtId="3" fontId="0" fillId="0" borderId="3" xfId="0" applyNumberFormat="1" applyFill="1" applyBorder="1"/>
    <xf numFmtId="3" fontId="0" fillId="0" borderId="3" xfId="0" applyNumberFormat="1" applyFill="1" applyBorder="1" applyAlignment="1">
      <alignment horizontal="center"/>
    </xf>
    <xf numFmtId="8" fontId="0" fillId="0" borderId="0" xfId="0" applyNumberFormat="1"/>
    <xf numFmtId="0" fontId="0" fillId="0" borderId="4" xfId="0" applyFill="1" applyBorder="1" applyAlignment="1">
      <alignment horizontal="center"/>
    </xf>
    <xf numFmtId="165" fontId="0" fillId="0" borderId="0" xfId="0" applyNumberFormat="1"/>
    <xf numFmtId="0" fontId="0" fillId="2" borderId="1" xfId="0" applyFill="1" applyBorder="1" applyAlignment="1">
      <alignment horizontal="center"/>
    </xf>
    <xf numFmtId="0" fontId="0" fillId="2" borderId="5" xfId="0" applyFill="1" applyBorder="1" applyAlignment="1">
      <alignment horizontal="center"/>
    </xf>
    <xf numFmtId="0" fontId="0" fillId="2" borderId="6" xfId="0" applyFill="1" applyBorder="1" applyAlignment="1">
      <alignment horizontal="center"/>
    </xf>
    <xf numFmtId="3" fontId="0" fillId="0" borderId="1" xfId="0" applyNumberFormat="1" applyBorder="1" applyAlignment="1">
      <alignment horizontal="center"/>
    </xf>
    <xf numFmtId="166" fontId="0" fillId="2" borderId="1" xfId="0" applyNumberFormat="1" applyFill="1" applyBorder="1" applyAlignment="1">
      <alignment horizontal="center"/>
    </xf>
    <xf numFmtId="3" fontId="0" fillId="2" borderId="1" xfId="0" applyNumberFormat="1" applyFill="1" applyBorder="1" applyAlignment="1">
      <alignment horizontal="center"/>
    </xf>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tmp"/><Relationship Id="rId2" Type="http://schemas.openxmlformats.org/officeDocument/2006/relationships/image" Target="../media/image2.tmp"/><Relationship Id="rId1" Type="http://schemas.openxmlformats.org/officeDocument/2006/relationships/image" Target="../media/image1.tmp"/></Relationships>
</file>

<file path=xl/drawings/drawing1.xml><?xml version="1.0" encoding="utf-8"?>
<xdr:wsDr xmlns:xdr="http://schemas.openxmlformats.org/drawingml/2006/spreadsheetDrawing" xmlns:a="http://schemas.openxmlformats.org/drawingml/2006/main">
  <xdr:twoCellAnchor editAs="oneCell">
    <xdr:from>
      <xdr:col>12</xdr:col>
      <xdr:colOff>15874</xdr:colOff>
      <xdr:row>6</xdr:row>
      <xdr:rowOff>159808</xdr:rowOff>
    </xdr:from>
    <xdr:to>
      <xdr:col>19</xdr:col>
      <xdr:colOff>540567</xdr:colOff>
      <xdr:row>24</xdr:row>
      <xdr:rowOff>17418</xdr:rowOff>
    </xdr:to>
    <xdr:pic>
      <xdr:nvPicPr>
        <xdr:cNvPr id="2" name="Imagen 1" descr="Recorte de pantalla"/>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274424" y="1302808"/>
          <a:ext cx="5858693" cy="3477110"/>
        </a:xfrm>
        <a:prstGeom prst="rect">
          <a:avLst/>
        </a:prstGeom>
      </xdr:spPr>
    </xdr:pic>
    <xdr:clientData/>
  </xdr:twoCellAnchor>
  <xdr:twoCellAnchor editAs="oneCell">
    <xdr:from>
      <xdr:col>13</xdr:col>
      <xdr:colOff>47625</xdr:colOff>
      <xdr:row>17</xdr:row>
      <xdr:rowOff>9525</xdr:rowOff>
    </xdr:from>
    <xdr:to>
      <xdr:col>20</xdr:col>
      <xdr:colOff>371475</xdr:colOff>
      <xdr:row>28</xdr:row>
      <xdr:rowOff>102332</xdr:rowOff>
    </xdr:to>
    <xdr:pic>
      <xdr:nvPicPr>
        <xdr:cNvPr id="3" name="Imagen 2" descr="Recorte de pantalla"/>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2068175" y="3438525"/>
          <a:ext cx="5657850" cy="2188307"/>
        </a:xfrm>
        <a:prstGeom prst="rect">
          <a:avLst/>
        </a:prstGeom>
      </xdr:spPr>
    </xdr:pic>
    <xdr:clientData/>
  </xdr:twoCellAnchor>
  <xdr:twoCellAnchor editAs="oneCell">
    <xdr:from>
      <xdr:col>11</xdr:col>
      <xdr:colOff>717550</xdr:colOff>
      <xdr:row>10</xdr:row>
      <xdr:rowOff>24342</xdr:rowOff>
    </xdr:from>
    <xdr:to>
      <xdr:col>19</xdr:col>
      <xdr:colOff>93276</xdr:colOff>
      <xdr:row>30</xdr:row>
      <xdr:rowOff>138642</xdr:rowOff>
    </xdr:to>
    <xdr:pic>
      <xdr:nvPicPr>
        <xdr:cNvPr id="4" name="Imagen 3" descr="Recorte de pantalla"/>
        <xdr:cNvPicPr>
          <a:picLocks noChangeAspect="1"/>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t="3776"/>
        <a:stretch/>
      </xdr:blipFill>
      <xdr:spPr>
        <a:xfrm>
          <a:off x="11214100" y="2119842"/>
          <a:ext cx="5471726" cy="392430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L42"/>
  <sheetViews>
    <sheetView tabSelected="1" topLeftCell="A10" zoomScale="90" zoomScaleNormal="90" workbookViewId="0">
      <selection activeCell="G40" sqref="G40"/>
    </sheetView>
  </sheetViews>
  <sheetFormatPr baseColWidth="10" defaultRowHeight="15" x14ac:dyDescent="0.25"/>
  <cols>
    <col min="2" max="2" width="32" customWidth="1"/>
    <col min="4" max="4" width="13.5703125" customWidth="1"/>
    <col min="5" max="5" width="13.7109375" bestFit="1" customWidth="1"/>
    <col min="6" max="6" width="12.85546875" customWidth="1"/>
    <col min="7" max="7" width="12" customWidth="1"/>
    <col min="10" max="10" width="13.7109375" bestFit="1" customWidth="1"/>
    <col min="11" max="11" width="13.85546875" bestFit="1" customWidth="1"/>
  </cols>
  <sheetData>
    <row r="3" spans="1:12" x14ac:dyDescent="0.25">
      <c r="B3" s="1" t="s">
        <v>0</v>
      </c>
      <c r="C3" s="1">
        <v>1800000</v>
      </c>
    </row>
    <row r="4" spans="1:12" x14ac:dyDescent="0.25">
      <c r="B4" s="1" t="s">
        <v>1</v>
      </c>
      <c r="C4" s="1">
        <v>6</v>
      </c>
      <c r="E4" s="1">
        <v>1</v>
      </c>
      <c r="F4" s="1">
        <v>2</v>
      </c>
      <c r="G4" s="1">
        <v>3</v>
      </c>
      <c r="H4" s="1">
        <v>4</v>
      </c>
      <c r="I4" s="1">
        <v>5</v>
      </c>
      <c r="J4" s="1">
        <v>6</v>
      </c>
      <c r="L4" t="s">
        <v>2</v>
      </c>
    </row>
    <row r="5" spans="1:12" x14ac:dyDescent="0.25">
      <c r="B5" s="1" t="s">
        <v>3</v>
      </c>
      <c r="C5" s="1">
        <v>150000</v>
      </c>
      <c r="E5" s="2">
        <f>C6*C7</f>
        <v>10000</v>
      </c>
      <c r="F5" s="2">
        <f>E5+E5*$C$7</f>
        <v>10500</v>
      </c>
      <c r="G5" s="2">
        <f>F5+F5*$C$7</f>
        <v>11025</v>
      </c>
      <c r="H5" s="2">
        <f>G5+G5*$C$7</f>
        <v>11576.25</v>
      </c>
      <c r="I5" s="2">
        <f>H5+H5*$C$7</f>
        <v>12155.0625</v>
      </c>
      <c r="J5" s="2">
        <f>I5+I5*$C$7</f>
        <v>12762.815624999999</v>
      </c>
    </row>
    <row r="6" spans="1:12" x14ac:dyDescent="0.25">
      <c r="B6" s="1" t="s">
        <v>4</v>
      </c>
      <c r="C6" s="1">
        <v>200000</v>
      </c>
      <c r="E6" s="3"/>
    </row>
    <row r="7" spans="1:12" ht="30" x14ac:dyDescent="0.25">
      <c r="B7" s="4" t="s">
        <v>5</v>
      </c>
      <c r="C7" s="5">
        <v>0.05</v>
      </c>
    </row>
    <row r="8" spans="1:12" x14ac:dyDescent="0.25">
      <c r="B8" s="1" t="s">
        <v>6</v>
      </c>
      <c r="C8" s="1">
        <v>950000</v>
      </c>
    </row>
    <row r="9" spans="1:12" x14ac:dyDescent="0.25">
      <c r="A9" s="6">
        <v>0.3</v>
      </c>
      <c r="B9" s="1" t="s">
        <v>7</v>
      </c>
      <c r="C9" s="1">
        <f>0.3*C8</f>
        <v>285000</v>
      </c>
    </row>
    <row r="10" spans="1:12" x14ac:dyDescent="0.25">
      <c r="B10" s="1" t="s">
        <v>8</v>
      </c>
      <c r="C10" s="1">
        <f>0.1*C8</f>
        <v>95000</v>
      </c>
    </row>
    <row r="11" spans="1:12" x14ac:dyDescent="0.25">
      <c r="B11" s="1" t="s">
        <v>9</v>
      </c>
      <c r="C11" s="1">
        <v>32000</v>
      </c>
    </row>
    <row r="12" spans="1:12" x14ac:dyDescent="0.25">
      <c r="B12" s="7" t="s">
        <v>10</v>
      </c>
      <c r="C12" s="5">
        <v>0.12</v>
      </c>
    </row>
    <row r="13" spans="1:12" x14ac:dyDescent="0.25">
      <c r="A13" s="8">
        <v>0.04</v>
      </c>
      <c r="B13" s="7" t="s">
        <v>11</v>
      </c>
      <c r="C13" s="9">
        <f>C8*A13</f>
        <v>38000</v>
      </c>
    </row>
    <row r="15" spans="1:12" x14ac:dyDescent="0.25">
      <c r="B15" s="10" t="s">
        <v>12</v>
      </c>
      <c r="C15" s="11">
        <v>0</v>
      </c>
      <c r="D15" s="11">
        <v>1</v>
      </c>
      <c r="E15" s="11">
        <v>2</v>
      </c>
      <c r="F15" s="11">
        <v>3</v>
      </c>
      <c r="G15" s="11">
        <v>4</v>
      </c>
      <c r="H15" s="11">
        <v>5</v>
      </c>
      <c r="I15" s="11">
        <v>6</v>
      </c>
    </row>
    <row r="16" spans="1:12" x14ac:dyDescent="0.25">
      <c r="B16" s="12" t="s">
        <v>13</v>
      </c>
      <c r="C16" s="13"/>
      <c r="D16" s="13">
        <f>$C$8</f>
        <v>950000</v>
      </c>
      <c r="E16" s="13">
        <f t="shared" ref="E16:I16" si="0">$C$8</f>
        <v>950000</v>
      </c>
      <c r="F16" s="13">
        <f t="shared" si="0"/>
        <v>950000</v>
      </c>
      <c r="G16" s="13">
        <f t="shared" si="0"/>
        <v>950000</v>
      </c>
      <c r="H16" s="13">
        <f t="shared" si="0"/>
        <v>950000</v>
      </c>
      <c r="I16" s="13">
        <f t="shared" si="0"/>
        <v>950000</v>
      </c>
    </row>
    <row r="17" spans="1:11" x14ac:dyDescent="0.25">
      <c r="B17" s="12" t="s">
        <v>14</v>
      </c>
      <c r="C17" s="13">
        <f>SUM(C16:C16)</f>
        <v>0</v>
      </c>
      <c r="D17" s="13">
        <f>SUM(D16:D16)</f>
        <v>950000</v>
      </c>
      <c r="E17" s="13">
        <f>SUM(E16:E16)</f>
        <v>950000</v>
      </c>
      <c r="F17" s="13">
        <f>SUM(F16:F16)</f>
        <v>950000</v>
      </c>
      <c r="G17" s="13">
        <f>SUM(G16:G16)</f>
        <v>950000</v>
      </c>
      <c r="H17" s="13">
        <f>SUM(H16:H16)</f>
        <v>950000</v>
      </c>
      <c r="I17" s="13">
        <f>SUM(I16:I16)</f>
        <v>950000</v>
      </c>
    </row>
    <row r="18" spans="1:11" x14ac:dyDescent="0.25">
      <c r="B18" s="12" t="s">
        <v>15</v>
      </c>
      <c r="C18" s="14"/>
      <c r="D18" s="13"/>
      <c r="E18" s="13"/>
      <c r="F18" s="13"/>
      <c r="G18" s="13"/>
      <c r="H18" s="13"/>
      <c r="I18" s="13"/>
    </row>
    <row r="19" spans="1:11" x14ac:dyDescent="0.25">
      <c r="A19">
        <v>1</v>
      </c>
      <c r="B19" s="12" t="s">
        <v>16</v>
      </c>
      <c r="C19" s="14"/>
      <c r="D19" s="13">
        <f>$C$9</f>
        <v>285000</v>
      </c>
      <c r="E19" s="13">
        <f t="shared" ref="E19:I19" si="1">$C$9</f>
        <v>285000</v>
      </c>
      <c r="F19" s="13">
        <f t="shared" si="1"/>
        <v>285000</v>
      </c>
      <c r="G19" s="13">
        <f t="shared" si="1"/>
        <v>285000</v>
      </c>
      <c r="H19" s="13">
        <f t="shared" si="1"/>
        <v>285000</v>
      </c>
      <c r="I19" s="13">
        <f t="shared" si="1"/>
        <v>285000</v>
      </c>
    </row>
    <row r="20" spans="1:11" x14ac:dyDescent="0.25">
      <c r="A20">
        <v>2</v>
      </c>
      <c r="B20" s="12" t="s">
        <v>17</v>
      </c>
      <c r="C20" s="14"/>
      <c r="D20" s="13">
        <f>$C$10</f>
        <v>95000</v>
      </c>
      <c r="E20" s="13">
        <f t="shared" ref="E20:I20" si="2">$C$10</f>
        <v>95000</v>
      </c>
      <c r="F20" s="13">
        <f t="shared" si="2"/>
        <v>95000</v>
      </c>
      <c r="G20" s="13">
        <f t="shared" si="2"/>
        <v>95000</v>
      </c>
      <c r="H20" s="13">
        <f t="shared" si="2"/>
        <v>95000</v>
      </c>
      <c r="I20" s="13">
        <f t="shared" si="2"/>
        <v>95000</v>
      </c>
    </row>
    <row r="21" spans="1:11" x14ac:dyDescent="0.25">
      <c r="B21" s="15" t="s">
        <v>18</v>
      </c>
      <c r="C21" s="16"/>
      <c r="D21" s="17">
        <f>$C$13</f>
        <v>38000</v>
      </c>
      <c r="E21" s="17">
        <f>$C$13</f>
        <v>38000</v>
      </c>
      <c r="F21" s="17">
        <f t="shared" ref="F21:J21" si="3">$C$13</f>
        <v>38000</v>
      </c>
      <c r="G21" s="17">
        <f t="shared" si="3"/>
        <v>38000</v>
      </c>
      <c r="H21" s="17">
        <f t="shared" si="3"/>
        <v>38000</v>
      </c>
      <c r="I21" s="17">
        <f t="shared" si="3"/>
        <v>38000</v>
      </c>
    </row>
    <row r="22" spans="1:11" x14ac:dyDescent="0.25">
      <c r="A22">
        <v>3</v>
      </c>
      <c r="B22" s="12" t="s">
        <v>19</v>
      </c>
      <c r="C22" s="14"/>
      <c r="D22" s="13">
        <f>D17-(SUM(D18:D21))</f>
        <v>532000</v>
      </c>
      <c r="E22" s="13">
        <f t="shared" ref="E22:I22" si="4">E17-(SUM(E18:E21))</f>
        <v>532000</v>
      </c>
      <c r="F22" s="13">
        <f t="shared" si="4"/>
        <v>532000</v>
      </c>
      <c r="G22" s="13">
        <f t="shared" si="4"/>
        <v>532000</v>
      </c>
      <c r="H22" s="13">
        <f t="shared" si="4"/>
        <v>532000</v>
      </c>
      <c r="I22" s="13">
        <f t="shared" si="4"/>
        <v>532000</v>
      </c>
    </row>
    <row r="23" spans="1:11" x14ac:dyDescent="0.25">
      <c r="B23" s="12" t="s">
        <v>20</v>
      </c>
      <c r="C23" s="14"/>
      <c r="D23" s="13"/>
      <c r="E23" s="13"/>
      <c r="F23" s="13"/>
      <c r="G23" s="13"/>
      <c r="H23" s="13"/>
      <c r="I23" s="17">
        <f>C6*(1+C7)^6 +C5</f>
        <v>418019.12812499999</v>
      </c>
      <c r="J23" s="18"/>
      <c r="K23" s="18"/>
    </row>
    <row r="24" spans="1:11" x14ac:dyDescent="0.25">
      <c r="B24" s="15" t="s">
        <v>21</v>
      </c>
      <c r="C24" s="16">
        <f>-C3-C11-C6</f>
        <v>-2032000</v>
      </c>
      <c r="D24" s="17"/>
      <c r="E24" s="17"/>
      <c r="F24" s="17"/>
      <c r="G24" s="17"/>
      <c r="H24" s="17"/>
    </row>
    <row r="25" spans="1:11" x14ac:dyDescent="0.25">
      <c r="A25">
        <v>4</v>
      </c>
      <c r="B25" s="12" t="s">
        <v>22</v>
      </c>
      <c r="C25" s="14">
        <f>SUM(C23:C24)</f>
        <v>-2032000</v>
      </c>
      <c r="D25" s="13">
        <f>SUM(D22:D24)</f>
        <v>532000</v>
      </c>
      <c r="E25" s="13">
        <f t="shared" ref="E25:H25" si="5">SUM(E22:E24)</f>
        <v>532000</v>
      </c>
      <c r="F25" s="13">
        <f t="shared" si="5"/>
        <v>532000</v>
      </c>
      <c r="G25" s="13">
        <f t="shared" si="5"/>
        <v>532000</v>
      </c>
      <c r="H25" s="13">
        <f t="shared" si="5"/>
        <v>532000</v>
      </c>
      <c r="I25" s="13">
        <f>SUM(I22:I23)</f>
        <v>950019.12812500005</v>
      </c>
    </row>
    <row r="26" spans="1:11" x14ac:dyDescent="0.25">
      <c r="B26" s="19"/>
      <c r="J26" s="20">
        <f>FV(5%,6,,C6)</f>
        <v>-268019.12812499999</v>
      </c>
    </row>
    <row r="28" spans="1:11" x14ac:dyDescent="0.25">
      <c r="D28" s="12"/>
    </row>
    <row r="29" spans="1:11" x14ac:dyDescent="0.25">
      <c r="E29" s="21" t="s">
        <v>12</v>
      </c>
      <c r="F29" s="21" t="s">
        <v>23</v>
      </c>
      <c r="G29" s="22"/>
      <c r="H29" s="23"/>
    </row>
    <row r="30" spans="1:11" x14ac:dyDescent="0.25">
      <c r="E30" s="1">
        <v>0</v>
      </c>
      <c r="F30" s="2">
        <f>C25</f>
        <v>-2032000</v>
      </c>
      <c r="G30" s="24"/>
      <c r="H30" s="24"/>
    </row>
    <row r="31" spans="1:11" x14ac:dyDescent="0.25">
      <c r="E31" s="1">
        <v>1</v>
      </c>
      <c r="F31" s="2">
        <f>D25</f>
        <v>532000</v>
      </c>
      <c r="G31" s="24"/>
      <c r="H31" s="24"/>
    </row>
    <row r="32" spans="1:11" x14ac:dyDescent="0.25">
      <c r="E32" s="1">
        <v>2</v>
      </c>
      <c r="F32" s="2">
        <f>E25</f>
        <v>532000</v>
      </c>
      <c r="G32" s="24"/>
      <c r="H32" s="24"/>
    </row>
    <row r="33" spans="2:8" x14ac:dyDescent="0.25">
      <c r="E33" s="1">
        <v>3</v>
      </c>
      <c r="F33" s="2">
        <f>F25</f>
        <v>532000</v>
      </c>
      <c r="G33" s="24"/>
      <c r="H33" s="24"/>
    </row>
    <row r="34" spans="2:8" x14ac:dyDescent="0.25">
      <c r="E34" s="1">
        <v>4</v>
      </c>
      <c r="F34" s="2">
        <f>G25</f>
        <v>532000</v>
      </c>
      <c r="G34" s="24"/>
      <c r="H34" s="24"/>
    </row>
    <row r="35" spans="2:8" x14ac:dyDescent="0.25">
      <c r="E35" s="1">
        <v>5</v>
      </c>
      <c r="F35" s="2">
        <f>H25</f>
        <v>532000</v>
      </c>
      <c r="G35" s="24"/>
      <c r="H35" s="24"/>
    </row>
    <row r="36" spans="2:8" x14ac:dyDescent="0.25">
      <c r="E36" s="1">
        <v>6</v>
      </c>
      <c r="F36" s="2">
        <f>I25</f>
        <v>950019.12812500005</v>
      </c>
      <c r="G36" s="24"/>
      <c r="H36" s="24"/>
    </row>
    <row r="38" spans="2:8" x14ac:dyDescent="0.25">
      <c r="E38" s="21" t="s">
        <v>24</v>
      </c>
      <c r="F38" s="25">
        <f>NPV(C12,D25:I25)+F30</f>
        <v>367050.19566941122</v>
      </c>
      <c r="H38" s="26"/>
    </row>
    <row r="39" spans="2:8" x14ac:dyDescent="0.25">
      <c r="E39" t="s">
        <v>25</v>
      </c>
      <c r="F39" s="8">
        <f>IRR(F30:F36)</f>
        <v>0.17706338236399222</v>
      </c>
    </row>
    <row r="41" spans="2:8" x14ac:dyDescent="0.25">
      <c r="B41" t="s">
        <v>26</v>
      </c>
    </row>
    <row r="42" spans="2:8" x14ac:dyDescent="0.25">
      <c r="B42" t="s">
        <v>27</v>
      </c>
    </row>
  </sheetData>
  <mergeCells count="8">
    <mergeCell ref="G35:H35"/>
    <mergeCell ref="G36:H36"/>
    <mergeCell ref="G29:H29"/>
    <mergeCell ref="G30:H30"/>
    <mergeCell ref="G31:H31"/>
    <mergeCell ref="G32:H32"/>
    <mergeCell ref="G33:H33"/>
    <mergeCell ref="G34:H34"/>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5.8</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Usuario</cp:lastModifiedBy>
  <dcterms:created xsi:type="dcterms:W3CDTF">2018-02-21T19:03:00Z</dcterms:created>
  <dcterms:modified xsi:type="dcterms:W3CDTF">2018-02-21T19:03:14Z</dcterms:modified>
</cp:coreProperties>
</file>