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VISION\EJERCICIOS LISTOS\"/>
    </mc:Choice>
  </mc:AlternateContent>
  <bookViews>
    <workbookView xWindow="0" yWindow="600" windowWidth="20205" windowHeight="4875"/>
  </bookViews>
  <sheets>
    <sheet name="Hoja1" sheetId="1" r:id="rId1"/>
    <sheet name="Hoja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M25" i="1"/>
  <c r="I24" i="1"/>
  <c r="J26" i="1"/>
  <c r="J20" i="1"/>
  <c r="M26" i="1"/>
  <c r="J22" i="1" l="1"/>
  <c r="J19" i="1"/>
  <c r="D30" i="1" l="1"/>
  <c r="D26" i="1" l="1"/>
  <c r="D27" i="1" l="1"/>
  <c r="D19" i="1"/>
  <c r="D20" i="1" s="1"/>
  <c r="D29" i="1" s="1"/>
  <c r="D18" i="1"/>
  <c r="D28" i="1" l="1"/>
  <c r="D21" i="1"/>
  <c r="D22" i="1" s="1"/>
</calcChain>
</file>

<file path=xl/sharedStrings.xml><?xml version="1.0" encoding="utf-8"?>
<sst xmlns="http://schemas.openxmlformats.org/spreadsheetml/2006/main" count="25" uniqueCount="20">
  <si>
    <t>Rubro</t>
  </si>
  <si>
    <t>Momento de la inversión</t>
  </si>
  <si>
    <t>Inversión inicial</t>
  </si>
  <si>
    <t>Vida del sistema</t>
  </si>
  <si>
    <t>Valor de rescate</t>
  </si>
  <si>
    <t>Ingresos anuales</t>
  </si>
  <si>
    <t>Costos anuales de O&amp;M</t>
  </si>
  <si>
    <t>Opción 1</t>
  </si>
  <si>
    <t>Opción 2</t>
  </si>
  <si>
    <t>Ahora</t>
  </si>
  <si>
    <t xml:space="preserve">TREMA </t>
  </si>
  <si>
    <r>
      <t xml:space="preserve">VP(i) 1= </t>
    </r>
    <r>
      <rPr>
        <b/>
        <sz val="11"/>
        <color rgb="FFFF0000"/>
        <rFont val="Calibri"/>
        <family val="2"/>
        <scheme val="minor"/>
      </rPr>
      <t>-9 M+10Mx(P∕A;i;8)+1.5Mx(P∕F;i;8)+</t>
    </r>
    <r>
      <rPr>
        <b/>
        <sz val="11"/>
        <color rgb="FF002060"/>
        <rFont val="Calibri"/>
        <family val="2"/>
        <scheme val="minor"/>
      </rPr>
      <t xml:space="preserve">  [ -7M+5Mx(P∕A;i;8)+2.5Mx(P∕F;i;8)]x(A∕P;i;8)</t>
    </r>
    <r>
      <rPr>
        <b/>
        <sz val="11"/>
        <color rgb="FF00B050"/>
        <rFont val="Calibri"/>
        <family val="2"/>
        <scheme val="minor"/>
      </rPr>
      <t xml:space="preserve">/i </t>
    </r>
    <r>
      <rPr>
        <b/>
        <sz val="11"/>
        <color theme="1"/>
        <rFont val="Calibri"/>
        <family val="2"/>
        <scheme val="minor"/>
      </rPr>
      <t xml:space="preserve">x </t>
    </r>
    <r>
      <rPr>
        <b/>
        <sz val="11"/>
        <color rgb="FFFFC000"/>
        <rFont val="Calibri"/>
        <family val="2"/>
        <scheme val="minor"/>
      </rPr>
      <t>(P∕F;i;8)</t>
    </r>
  </si>
  <si>
    <t>VP(i)</t>
  </si>
  <si>
    <r>
      <t xml:space="preserve">VP(i)2= </t>
    </r>
    <r>
      <rPr>
        <b/>
        <sz val="11"/>
        <color rgb="FFFF0000"/>
        <rFont val="Calibri"/>
        <family val="2"/>
        <scheme val="minor"/>
      </rPr>
      <t>13Mx(P∕A;i;3)</t>
    </r>
    <r>
      <rPr>
        <b/>
        <sz val="11"/>
        <color theme="1"/>
        <rFont val="Calibri"/>
        <family val="2"/>
        <scheme val="minor"/>
      </rPr>
      <t xml:space="preserve">+  </t>
    </r>
    <r>
      <rPr>
        <b/>
        <sz val="11"/>
        <color rgb="FF002060"/>
        <rFont val="Calibri"/>
        <family val="2"/>
        <scheme val="minor"/>
      </rPr>
      <t>[ -7M+5Mx(P∕A;i;8)+2.5Mx(P∕F;i;8)]x(A∕P;i;8)</t>
    </r>
    <r>
      <rPr>
        <b/>
        <sz val="11"/>
        <color rgb="FF00B050"/>
        <rFont val="Calibri"/>
        <family val="2"/>
        <scheme val="minor"/>
      </rPr>
      <t xml:space="preserve">/i </t>
    </r>
    <r>
      <rPr>
        <b/>
        <sz val="11"/>
        <color rgb="FFFFC000"/>
        <rFont val="Calibri"/>
        <family val="2"/>
        <scheme val="minor"/>
      </rPr>
      <t>x (P∕F;i;8)</t>
    </r>
  </si>
  <si>
    <t>P/A</t>
  </si>
  <si>
    <t>P/F</t>
  </si>
  <si>
    <t>A/P</t>
  </si>
  <si>
    <t>VAN1</t>
  </si>
  <si>
    <t>VAN2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</si>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</sst>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540A]* #,##0_ ;_-[$$-540A]* \-#,##0\ ;_-[$$-540A]* &quot;-&quot;??_ ;_-@_ 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0" borderId="0" xfId="0" applyNumberFormat="1"/>
    <xf numFmtId="0" fontId="1" fillId="0" borderId="0" xfId="0" applyFont="1" applyFill="1" applyBorder="1" applyAlignment="1">
      <alignment horizontal="left" vertical="center"/>
    </xf>
    <xf numFmtId="164" fontId="0" fillId="3" borderId="0" xfId="0" applyNumberFormat="1" applyFill="1"/>
    <xf numFmtId="0" fontId="1" fillId="0" borderId="0" xfId="0" applyFont="1"/>
    <xf numFmtId="164" fontId="1" fillId="7" borderId="1" xfId="0" applyNumberFormat="1" applyFont="1" applyFill="1" applyBorder="1"/>
    <xf numFmtId="0" fontId="3" fillId="5" borderId="1" xfId="0" applyFont="1" applyFill="1" applyBorder="1"/>
    <xf numFmtId="164" fontId="1" fillId="3" borderId="0" xfId="0" applyNumberFormat="1" applyFont="1" applyFill="1"/>
    <xf numFmtId="164" fontId="1" fillId="2" borderId="0" xfId="0" applyNumberFormat="1" applyFont="1" applyFill="1"/>
    <xf numFmtId="164" fontId="1" fillId="4" borderId="0" xfId="0" applyNumberFormat="1" applyFont="1" applyFill="1"/>
    <xf numFmtId="164" fontId="1" fillId="6" borderId="0" xfId="0" applyNumberFormat="1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M33"/>
  <sheetViews>
    <sheetView tabSelected="1" topLeftCell="A10" workbookViewId="0">
      <selection activeCell="I29" sqref="I29"/>
    </sheetView>
  </sheetViews>
  <sheetFormatPr baseColWidth="10" defaultRowHeight="15" x14ac:dyDescent="0.25"/>
  <cols>
    <col min="3" max="3" width="23.42578125" bestFit="1" customWidth="1"/>
    <col min="4" max="4" width="15.7109375" customWidth="1"/>
    <col min="5" max="5" width="21.7109375" bestFit="1" customWidth="1"/>
    <col min="6" max="6" width="15.7109375" bestFit="1" customWidth="1"/>
  </cols>
  <sheetData>
    <row r="5" spans="3:6" x14ac:dyDescent="0.25">
      <c r="C5" t="s">
        <v>10</v>
      </c>
      <c r="D5" s="4">
        <v>0.12</v>
      </c>
    </row>
    <row r="7" spans="3:6" x14ac:dyDescent="0.25">
      <c r="C7" s="3" t="s">
        <v>0</v>
      </c>
      <c r="D7" s="3" t="s">
        <v>7</v>
      </c>
      <c r="E7" s="3" t="s">
        <v>8</v>
      </c>
      <c r="F7" s="3" t="s">
        <v>5</v>
      </c>
    </row>
    <row r="8" spans="3:6" x14ac:dyDescent="0.25">
      <c r="C8" s="3" t="s">
        <v>1</v>
      </c>
      <c r="D8" s="1" t="s">
        <v>9</v>
      </c>
      <c r="E8" s="1">
        <v>3</v>
      </c>
      <c r="F8" s="2">
        <v>13000000</v>
      </c>
    </row>
    <row r="9" spans="3:6" x14ac:dyDescent="0.25">
      <c r="C9" s="3" t="s">
        <v>2</v>
      </c>
      <c r="D9" s="2">
        <v>9000000</v>
      </c>
      <c r="E9" s="2">
        <v>7000000</v>
      </c>
    </row>
    <row r="10" spans="3:6" x14ac:dyDescent="0.25">
      <c r="C10" s="3" t="s">
        <v>3</v>
      </c>
      <c r="D10" s="2">
        <v>8</v>
      </c>
      <c r="E10" s="2">
        <v>8</v>
      </c>
    </row>
    <row r="11" spans="3:6" x14ac:dyDescent="0.25">
      <c r="C11" s="3" t="s">
        <v>4</v>
      </c>
      <c r="D11" s="2">
        <v>1500000</v>
      </c>
      <c r="E11" s="2">
        <v>2500000</v>
      </c>
    </row>
    <row r="12" spans="3:6" x14ac:dyDescent="0.25">
      <c r="C12" s="3" t="s">
        <v>5</v>
      </c>
      <c r="D12" s="2">
        <v>19000000</v>
      </c>
      <c r="E12" s="2">
        <v>15000000</v>
      </c>
    </row>
    <row r="13" spans="3:6" x14ac:dyDescent="0.25">
      <c r="C13" s="3" t="s">
        <v>6</v>
      </c>
      <c r="D13" s="2">
        <v>9000000</v>
      </c>
      <c r="E13" s="2">
        <v>10000000</v>
      </c>
    </row>
    <row r="16" spans="3:6" x14ac:dyDescent="0.25">
      <c r="C16" s="5" t="s">
        <v>11</v>
      </c>
    </row>
    <row r="18" spans="3:13" x14ac:dyDescent="0.25">
      <c r="D18" s="10">
        <f>-D9+ABS(PV(D5,8,D12-D13))+ABS(PV(D5,8,,D11))</f>
        <v>41282222.510354958</v>
      </c>
    </row>
    <row r="19" spans="3:13" x14ac:dyDescent="0.25">
      <c r="D19" s="13">
        <f>((-E9+ABS(PV(D5,8,E12-E13))+ABS(PV(D5,8,,E11))))</f>
        <v>18847906.904141378</v>
      </c>
      <c r="I19" t="s">
        <v>14</v>
      </c>
      <c r="J19" s="14">
        <f>-PV(12%,8,1)</f>
        <v>4.967639766838591</v>
      </c>
    </row>
    <row r="20" spans="3:13" x14ac:dyDescent="0.25">
      <c r="D20" s="11">
        <f>ABS(PMT(D5,8,D19))/D5</f>
        <v>31617810.115044177</v>
      </c>
      <c r="I20" t="s">
        <v>15</v>
      </c>
      <c r="J20" s="14">
        <f>-PV(12%,8,,1)</f>
        <v>0.4038832279793691</v>
      </c>
    </row>
    <row r="21" spans="3:13" x14ac:dyDescent="0.25">
      <c r="D21" s="12">
        <f>ABS(PV(D5,8,,D20))</f>
        <v>12769903.21090279</v>
      </c>
    </row>
    <row r="22" spans="3:13" x14ac:dyDescent="0.25">
      <c r="C22" s="9" t="s">
        <v>12</v>
      </c>
      <c r="D22" s="8">
        <f>D18+D21</f>
        <v>54052125.721257746</v>
      </c>
      <c r="I22" t="s">
        <v>16</v>
      </c>
      <c r="J22" s="14">
        <f>-PMT(12%,8,1)</f>
        <v>0.20130284137660026</v>
      </c>
    </row>
    <row r="24" spans="3:13" x14ac:dyDescent="0.25">
      <c r="C24" s="7" t="s">
        <v>13</v>
      </c>
      <c r="H24" t="s">
        <v>17</v>
      </c>
      <c r="I24">
        <f>9+10*J19+1.5+J20+((-7+5*J20+2.5*J20)*J22/0.12)*J20</f>
        <v>57.889918525589181</v>
      </c>
    </row>
    <row r="25" spans="3:13" x14ac:dyDescent="0.25">
      <c r="L25" t="s">
        <v>14</v>
      </c>
      <c r="M25" s="14">
        <f>-PV(12%,3,1)</f>
        <v>2.4018312682215761</v>
      </c>
    </row>
    <row r="26" spans="3:13" x14ac:dyDescent="0.25">
      <c r="D26" s="6">
        <f>ABS(PV(D5,3,F8))</f>
        <v>31223806.486880489</v>
      </c>
      <c r="H26" t="s">
        <v>18</v>
      </c>
      <c r="I26" t="s">
        <v>19</v>
      </c>
      <c r="J26">
        <f>(((-7+5*J19+2.5*J20)*J22)/0.12)*M26</f>
        <v>22.504932719003509</v>
      </c>
      <c r="L26" t="s">
        <v>15</v>
      </c>
      <c r="M26" s="14">
        <f>-PV(12%,3,,1)</f>
        <v>0.71178024781341087</v>
      </c>
    </row>
    <row r="27" spans="3:13" x14ac:dyDescent="0.25">
      <c r="D27" s="13">
        <f>((-E9+ABS(PV(D5,8,E12-E13))+ABS(PV(D5,8,,E11))))</f>
        <v>18847906.904141378</v>
      </c>
    </row>
    <row r="28" spans="3:13" x14ac:dyDescent="0.25">
      <c r="D28" s="11">
        <f>ABS(PMT(D5,8,D19))/D5</f>
        <v>31617810.115044177</v>
      </c>
    </row>
    <row r="29" spans="3:13" x14ac:dyDescent="0.25">
      <c r="D29" s="12">
        <f>ABS(PV(D5,8,,D20))</f>
        <v>12769903.21090279</v>
      </c>
      <c r="H29" t="s">
        <v>19</v>
      </c>
      <c r="I29">
        <f>(I24-J26)/M25</f>
        <v>14.732502767684554</v>
      </c>
    </row>
    <row r="30" spans="3:13" x14ac:dyDescent="0.25">
      <c r="C30" s="9" t="s">
        <v>12</v>
      </c>
      <c r="D30" s="8">
        <f>D26+D29</f>
        <v>43993709.697783276</v>
      </c>
    </row>
    <row r="33" spans="4:4" x14ac:dyDescent="0.25">
      <c r="D33">
        <v>0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F65" sqref="F6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CHAUCA</dc:creator>
  <cp:lastModifiedBy>Luis</cp:lastModifiedBy>
  <dcterms:created xsi:type="dcterms:W3CDTF">2017-09-04T05:39:06Z</dcterms:created>
  <dcterms:modified xsi:type="dcterms:W3CDTF">2018-05-07T15:52:06Z</dcterms:modified>
</cp:coreProperties>
</file>