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0950" windowHeight="7680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P24" i="1"/>
  <c r="C24" i="1"/>
  <c r="D5" i="2" l="1"/>
  <c r="E5" i="2"/>
  <c r="F5" i="2"/>
  <c r="G5" i="2"/>
  <c r="H5" i="2"/>
  <c r="I5" i="2"/>
  <c r="J5" i="2"/>
  <c r="K5" i="2"/>
  <c r="L5" i="2"/>
  <c r="M5" i="2"/>
  <c r="C5" i="2"/>
  <c r="P26" i="1"/>
  <c r="M32" i="1" s="1"/>
  <c r="P25" i="1"/>
  <c r="G28" i="1" s="1"/>
  <c r="G23" i="1"/>
  <c r="H27" i="1"/>
  <c r="P7" i="1"/>
  <c r="M13" i="1" s="1"/>
  <c r="P6" i="1"/>
  <c r="G9" i="1" s="1"/>
  <c r="G6" i="1"/>
  <c r="D8" i="1" l="1"/>
  <c r="J8" i="1"/>
  <c r="F8" i="1"/>
  <c r="D27" i="1"/>
  <c r="J27" i="1"/>
  <c r="F27" i="1"/>
  <c r="K27" i="1"/>
  <c r="M8" i="1"/>
  <c r="I8" i="1"/>
  <c r="E8" i="1"/>
  <c r="M27" i="1"/>
  <c r="I27" i="1"/>
  <c r="E27" i="1"/>
  <c r="K8" i="1"/>
  <c r="G8" i="1"/>
  <c r="G27" i="1"/>
  <c r="L8" i="1"/>
  <c r="H8" i="1"/>
  <c r="L27" i="1"/>
  <c r="C23" i="1"/>
  <c r="C33" i="1" s="1"/>
  <c r="C4" i="2" s="1"/>
  <c r="C6" i="2" s="1"/>
  <c r="D26" i="1" l="1"/>
  <c r="E26" i="1" s="1"/>
  <c r="E29" i="1" s="1"/>
  <c r="E30" i="1" s="1"/>
  <c r="E7" i="1"/>
  <c r="F7" i="1"/>
  <c r="F10" i="1" s="1"/>
  <c r="F11" i="1" s="1"/>
  <c r="F12" i="1" s="1"/>
  <c r="F14" i="1" s="1"/>
  <c r="G7" i="1"/>
  <c r="G10" i="1" s="1"/>
  <c r="H7" i="1"/>
  <c r="I7" i="1"/>
  <c r="J7" i="1"/>
  <c r="J10" i="1" s="1"/>
  <c r="J11" i="1" s="1"/>
  <c r="J12" i="1" s="1"/>
  <c r="J14" i="1" s="1"/>
  <c r="K7" i="1"/>
  <c r="K10" i="1" s="1"/>
  <c r="L7" i="1"/>
  <c r="M7" i="1"/>
  <c r="D7" i="1"/>
  <c r="D10" i="1" s="1"/>
  <c r="D11" i="1" s="1"/>
  <c r="D29" i="1"/>
  <c r="E10" i="1"/>
  <c r="H10" i="1"/>
  <c r="I10" i="1"/>
  <c r="I11" i="1" s="1"/>
  <c r="I12" i="1" s="1"/>
  <c r="I14" i="1" s="1"/>
  <c r="L10" i="1"/>
  <c r="L11" i="1" s="1"/>
  <c r="M10" i="1"/>
  <c r="M11" i="1" s="1"/>
  <c r="M12" i="1" s="1"/>
  <c r="M14" i="1" s="1"/>
  <c r="E11" i="1"/>
  <c r="E12" i="1" s="1"/>
  <c r="E14" i="1" s="1"/>
  <c r="G11" i="1" l="1"/>
  <c r="G12" i="1"/>
  <c r="G14" i="1" s="1"/>
  <c r="F26" i="1"/>
  <c r="D30" i="1"/>
  <c r="D31" i="1" s="1"/>
  <c r="D33" i="1" s="1"/>
  <c r="D4" i="2" s="1"/>
  <c r="D6" i="2" s="1"/>
  <c r="E31" i="1"/>
  <c r="E33" i="1" s="1"/>
  <c r="E4" i="2" s="1"/>
  <c r="E6" i="2" s="1"/>
  <c r="D12" i="1"/>
  <c r="D14" i="1" s="1"/>
  <c r="H11" i="1"/>
  <c r="H12" i="1" s="1"/>
  <c r="H14" i="1" s="1"/>
  <c r="K11" i="1"/>
  <c r="K12" i="1" s="1"/>
  <c r="K14" i="1" s="1"/>
  <c r="L12" i="1"/>
  <c r="L14" i="1" s="1"/>
  <c r="F29" i="1" l="1"/>
  <c r="G26" i="1"/>
  <c r="G29" i="1" s="1"/>
  <c r="H26" i="1" l="1"/>
  <c r="G30" i="1"/>
  <c r="G31" i="1" s="1"/>
  <c r="G33" i="1" s="1"/>
  <c r="G4" i="2" s="1"/>
  <c r="G6" i="2" s="1"/>
  <c r="F30" i="1"/>
  <c r="F31" i="1" s="1"/>
  <c r="F33" i="1" s="1"/>
  <c r="F4" i="2" s="1"/>
  <c r="F6" i="2" s="1"/>
  <c r="H29" i="1" l="1"/>
  <c r="H30" i="1" s="1"/>
  <c r="H31" i="1" s="1"/>
  <c r="H33" i="1" s="1"/>
  <c r="H4" i="2" s="1"/>
  <c r="H6" i="2" s="1"/>
  <c r="I26" i="1"/>
  <c r="I29" i="1" l="1"/>
  <c r="J26" i="1"/>
  <c r="I30" i="1" l="1"/>
  <c r="I31" i="1" s="1"/>
  <c r="I33" i="1" s="1"/>
  <c r="I4" i="2" s="1"/>
  <c r="I6" i="2" s="1"/>
  <c r="K26" i="1"/>
  <c r="J29" i="1"/>
  <c r="J30" i="1" l="1"/>
  <c r="J31" i="1" s="1"/>
  <c r="J33" i="1" s="1"/>
  <c r="J4" i="2" s="1"/>
  <c r="J6" i="2" s="1"/>
  <c r="L26" i="1"/>
  <c r="K29" i="1"/>
  <c r="K30" i="1" s="1"/>
  <c r="K31" i="1" s="1"/>
  <c r="K33" i="1" s="1"/>
  <c r="K4" i="2" s="1"/>
  <c r="K6" i="2" s="1"/>
  <c r="L29" i="1" l="1"/>
  <c r="M26" i="1"/>
  <c r="M29" i="1" s="1"/>
  <c r="M30" i="1" l="1"/>
  <c r="M31" i="1" s="1"/>
  <c r="M33" i="1" s="1"/>
  <c r="M4" i="2" s="1"/>
  <c r="M6" i="2" s="1"/>
  <c r="L30" i="1"/>
  <c r="L31" i="1" s="1"/>
  <c r="L33" i="1" s="1"/>
  <c r="L4" i="2" s="1"/>
  <c r="L6" i="2" s="1"/>
</calcChain>
</file>

<file path=xl/sharedStrings.xml><?xml version="1.0" encoding="utf-8"?>
<sst xmlns="http://schemas.openxmlformats.org/spreadsheetml/2006/main" count="40" uniqueCount="27">
  <si>
    <t>Años</t>
  </si>
  <si>
    <t>Inversión</t>
  </si>
  <si>
    <t>Amortización (tractor)</t>
  </si>
  <si>
    <t>Resultado extraordinario</t>
  </si>
  <si>
    <t>Base imponible</t>
  </si>
  <si>
    <t>Impuestos</t>
  </si>
  <si>
    <t>Valor residual</t>
  </si>
  <si>
    <t>Rendimiento Neto</t>
  </si>
  <si>
    <t>Utilidad neta antes de impuestos</t>
  </si>
  <si>
    <t>Incremento</t>
  </si>
  <si>
    <t>En miles de soles</t>
  </si>
  <si>
    <t xml:space="preserve">     Equipo de riego</t>
  </si>
  <si>
    <t>Tractor</t>
  </si>
  <si>
    <t xml:space="preserve">     Tractor</t>
  </si>
  <si>
    <t xml:space="preserve">Amortización </t>
  </si>
  <si>
    <t>Amortización</t>
  </si>
  <si>
    <t xml:space="preserve">Rendimiento Neto después de impuestos </t>
  </si>
  <si>
    <t xml:space="preserve">Equipo de riego </t>
  </si>
  <si>
    <t>R. extr, tractor (2)</t>
  </si>
  <si>
    <t>Utilidad Neta después de impuesto</t>
  </si>
  <si>
    <t>V. residual</t>
  </si>
  <si>
    <t>Obras</t>
  </si>
  <si>
    <t>Rs (Inv.Diferencia)</t>
  </si>
  <si>
    <t>Rs (Riego tecnificado)</t>
  </si>
  <si>
    <t>Rs (Gravedad)</t>
  </si>
  <si>
    <t>Riego tecnificado</t>
  </si>
  <si>
    <t xml:space="preserve">    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</si>
</sst>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0" fontId="2" fillId="0" borderId="1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vertical="center" wrapText="1"/>
    </xf>
    <xf numFmtId="0" fontId="2" fillId="0" borderId="2" xfId="0" applyFont="1" applyBorder="1"/>
    <xf numFmtId="4" fontId="2" fillId="0" borderId="2" xfId="0" applyNumberFormat="1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3"/>
  <sheetViews>
    <sheetView tabSelected="1" topLeftCell="A9" zoomScale="90" zoomScaleNormal="90" workbookViewId="0">
      <selection activeCell="C26" sqref="C26"/>
    </sheetView>
  </sheetViews>
  <sheetFormatPr baseColWidth="10" defaultRowHeight="15" x14ac:dyDescent="0.25"/>
  <cols>
    <col min="1" max="1" width="4.7109375" customWidth="1"/>
    <col min="2" max="2" width="31" customWidth="1"/>
    <col min="3" max="3" width="12.140625" customWidth="1"/>
    <col min="4" max="13" width="8.7109375" customWidth="1"/>
    <col min="14" max="14" width="6.28515625" customWidth="1"/>
    <col min="15" max="15" width="16.5703125" customWidth="1"/>
  </cols>
  <sheetData>
    <row r="3" spans="2:16" x14ac:dyDescent="0.25">
      <c r="B3" t="s">
        <v>10</v>
      </c>
      <c r="D3" s="8">
        <v>1000</v>
      </c>
      <c r="E3" s="8"/>
      <c r="F3" s="8"/>
      <c r="G3" s="8"/>
      <c r="H3" s="8"/>
      <c r="I3" s="8"/>
      <c r="J3" s="8"/>
      <c r="K3" s="8"/>
      <c r="L3" s="8"/>
      <c r="M3" s="8"/>
    </row>
    <row r="4" spans="2:16" ht="21.75" customHeight="1" x14ac:dyDescent="0.25">
      <c r="B4" s="2" t="s">
        <v>0</v>
      </c>
      <c r="C4" s="2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O4" t="s">
        <v>5</v>
      </c>
      <c r="P4" s="1">
        <v>0.3</v>
      </c>
    </row>
    <row r="5" spans="2:16" x14ac:dyDescent="0.25">
      <c r="D5" s="8"/>
      <c r="E5" s="8"/>
      <c r="F5" s="8"/>
      <c r="G5" s="8"/>
      <c r="H5" s="8"/>
      <c r="I5" s="8"/>
      <c r="J5" s="8"/>
      <c r="K5" s="8"/>
      <c r="L5" s="8"/>
      <c r="M5" s="8"/>
      <c r="O5" t="s">
        <v>12</v>
      </c>
      <c r="P5">
        <v>9000</v>
      </c>
    </row>
    <row r="6" spans="2:16" x14ac:dyDescent="0.25">
      <c r="B6" t="s">
        <v>1</v>
      </c>
      <c r="D6" s="9"/>
      <c r="E6" s="9"/>
      <c r="F6" s="9"/>
      <c r="G6" s="9">
        <f>P5/D3</f>
        <v>9</v>
      </c>
      <c r="H6" s="9"/>
      <c r="I6" s="9"/>
      <c r="J6" s="9"/>
      <c r="K6" s="9"/>
      <c r="L6" s="9"/>
      <c r="M6" s="9"/>
      <c r="O6" t="s">
        <v>15</v>
      </c>
      <c r="P6">
        <f>G6/10</f>
        <v>0.9</v>
      </c>
    </row>
    <row r="7" spans="2:16" x14ac:dyDescent="0.25">
      <c r="B7" t="s">
        <v>8</v>
      </c>
      <c r="D7" s="9">
        <f>105315/$D$3</f>
        <v>105.315</v>
      </c>
      <c r="E7" s="9">
        <f t="shared" ref="E7:M7" si="0">105315/$D$3</f>
        <v>105.315</v>
      </c>
      <c r="F7" s="9">
        <f t="shared" si="0"/>
        <v>105.315</v>
      </c>
      <c r="G7" s="9">
        <f t="shared" si="0"/>
        <v>105.315</v>
      </c>
      <c r="H7" s="9">
        <f t="shared" si="0"/>
        <v>105.315</v>
      </c>
      <c r="I7" s="9">
        <f t="shared" si="0"/>
        <v>105.315</v>
      </c>
      <c r="J7" s="9">
        <f t="shared" si="0"/>
        <v>105.315</v>
      </c>
      <c r="K7" s="9">
        <f t="shared" si="0"/>
        <v>105.315</v>
      </c>
      <c r="L7" s="9">
        <f t="shared" si="0"/>
        <v>105.315</v>
      </c>
      <c r="M7" s="9">
        <f t="shared" si="0"/>
        <v>105.315</v>
      </c>
      <c r="P7">
        <f>9000-6*900</f>
        <v>3600</v>
      </c>
    </row>
    <row r="8" spans="2:16" x14ac:dyDescent="0.25">
      <c r="B8" t="s">
        <v>2</v>
      </c>
      <c r="D8" s="9">
        <f>$P$6</f>
        <v>0.9</v>
      </c>
      <c r="E8" s="9">
        <f t="shared" ref="E8:M8" si="1">$P$6</f>
        <v>0.9</v>
      </c>
      <c r="F8" s="9">
        <f t="shared" si="1"/>
        <v>0.9</v>
      </c>
      <c r="G8" s="9">
        <f t="shared" si="1"/>
        <v>0.9</v>
      </c>
      <c r="H8" s="9">
        <f t="shared" si="1"/>
        <v>0.9</v>
      </c>
      <c r="I8" s="9">
        <f t="shared" si="1"/>
        <v>0.9</v>
      </c>
      <c r="J8" s="9">
        <f t="shared" si="1"/>
        <v>0.9</v>
      </c>
      <c r="K8" s="9">
        <f t="shared" si="1"/>
        <v>0.9</v>
      </c>
      <c r="L8" s="9">
        <f t="shared" si="1"/>
        <v>0.9</v>
      </c>
      <c r="M8" s="9">
        <f t="shared" si="1"/>
        <v>0.9</v>
      </c>
    </row>
    <row r="9" spans="2:16" x14ac:dyDescent="0.25">
      <c r="B9" t="s">
        <v>3</v>
      </c>
      <c r="D9" s="9"/>
      <c r="E9" s="9"/>
      <c r="F9" s="9"/>
      <c r="G9" s="9">
        <f>P6</f>
        <v>0.9</v>
      </c>
      <c r="H9" s="9"/>
      <c r="I9" s="9"/>
      <c r="J9" s="9"/>
      <c r="K9" s="9"/>
      <c r="L9" s="9"/>
      <c r="M9" s="9"/>
    </row>
    <row r="10" spans="2:16" x14ac:dyDescent="0.25">
      <c r="B10" t="s">
        <v>4</v>
      </c>
      <c r="D10" s="9">
        <f>D7-D8+D9</f>
        <v>104.41499999999999</v>
      </c>
      <c r="E10" s="9">
        <f t="shared" ref="E10:M10" si="2">E7-E8+E9</f>
        <v>104.41499999999999</v>
      </c>
      <c r="F10" s="9">
        <f t="shared" si="2"/>
        <v>104.41499999999999</v>
      </c>
      <c r="G10" s="9">
        <f>G7-G8+G9</f>
        <v>105.315</v>
      </c>
      <c r="H10" s="9">
        <f t="shared" si="2"/>
        <v>104.41499999999999</v>
      </c>
      <c r="I10" s="9">
        <f t="shared" si="2"/>
        <v>104.41499999999999</v>
      </c>
      <c r="J10" s="9">
        <f t="shared" si="2"/>
        <v>104.41499999999999</v>
      </c>
      <c r="K10" s="9">
        <f t="shared" si="2"/>
        <v>104.41499999999999</v>
      </c>
      <c r="L10" s="9">
        <f t="shared" si="2"/>
        <v>104.41499999999999</v>
      </c>
      <c r="M10" s="9">
        <f t="shared" si="2"/>
        <v>104.41499999999999</v>
      </c>
    </row>
    <row r="11" spans="2:16" x14ac:dyDescent="0.25">
      <c r="B11" t="s">
        <v>5</v>
      </c>
      <c r="D11" s="9">
        <f>D10*$P$4</f>
        <v>31.324499999999997</v>
      </c>
      <c r="E11" s="9">
        <f t="shared" ref="E11:M11" si="3">E10*$P$4</f>
        <v>31.324499999999997</v>
      </c>
      <c r="F11" s="9">
        <f t="shared" si="3"/>
        <v>31.324499999999997</v>
      </c>
      <c r="G11" s="9">
        <f>G10*$P$4</f>
        <v>31.594499999999996</v>
      </c>
      <c r="H11" s="9">
        <f t="shared" si="3"/>
        <v>31.324499999999997</v>
      </c>
      <c r="I11" s="9">
        <f t="shared" si="3"/>
        <v>31.324499999999997</v>
      </c>
      <c r="J11" s="9">
        <f t="shared" si="3"/>
        <v>31.324499999999997</v>
      </c>
      <c r="K11" s="9">
        <f t="shared" si="3"/>
        <v>31.324499999999997</v>
      </c>
      <c r="L11" s="9">
        <f t="shared" si="3"/>
        <v>31.324499999999997</v>
      </c>
      <c r="M11" s="9">
        <f t="shared" si="3"/>
        <v>31.324499999999997</v>
      </c>
    </row>
    <row r="12" spans="2:16" ht="28.5" customHeight="1" x14ac:dyDescent="0.25">
      <c r="B12" s="4" t="s">
        <v>16</v>
      </c>
      <c r="D12" s="9">
        <f>D10-D11</f>
        <v>73.090499999999992</v>
      </c>
      <c r="E12" s="9">
        <f t="shared" ref="E12:M12" si="4">E10-E11</f>
        <v>73.090499999999992</v>
      </c>
      <c r="F12" s="9">
        <f t="shared" si="4"/>
        <v>73.090499999999992</v>
      </c>
      <c r="G12" s="9">
        <f>G10-G11</f>
        <v>73.720500000000001</v>
      </c>
      <c r="H12" s="9">
        <f t="shared" si="4"/>
        <v>73.090499999999992</v>
      </c>
      <c r="I12" s="9">
        <f t="shared" si="4"/>
        <v>73.090499999999992</v>
      </c>
      <c r="J12" s="9">
        <f t="shared" si="4"/>
        <v>73.090499999999992</v>
      </c>
      <c r="K12" s="9">
        <f t="shared" si="4"/>
        <v>73.090499999999992</v>
      </c>
      <c r="L12" s="9">
        <f t="shared" si="4"/>
        <v>73.090499999999992</v>
      </c>
      <c r="M12" s="9">
        <f t="shared" si="4"/>
        <v>73.090499999999992</v>
      </c>
    </row>
    <row r="13" spans="2:16" x14ac:dyDescent="0.25">
      <c r="B13" t="s">
        <v>6</v>
      </c>
      <c r="D13" s="9"/>
      <c r="E13" s="9"/>
      <c r="F13" s="9"/>
      <c r="G13" s="9"/>
      <c r="H13" s="9"/>
      <c r="I13" s="9"/>
      <c r="J13" s="9"/>
      <c r="K13" s="9"/>
      <c r="L13" s="9"/>
      <c r="M13" s="9">
        <f>P7/D3</f>
        <v>3.6</v>
      </c>
    </row>
    <row r="14" spans="2:16" x14ac:dyDescent="0.25">
      <c r="B14" t="s">
        <v>7</v>
      </c>
      <c r="D14" s="9">
        <f>D12+D13+D9-D6</f>
        <v>73.090499999999992</v>
      </c>
      <c r="E14" s="9">
        <f t="shared" ref="E14:L14" si="5">E12+E13+E9-E6</f>
        <v>73.090499999999992</v>
      </c>
      <c r="F14" s="9">
        <f t="shared" si="5"/>
        <v>73.090499999999992</v>
      </c>
      <c r="G14" s="9">
        <f>G12+G13+G9-G6</f>
        <v>65.620500000000007</v>
      </c>
      <c r="H14" s="9">
        <f t="shared" si="5"/>
        <v>73.090499999999992</v>
      </c>
      <c r="I14" s="9">
        <f t="shared" si="5"/>
        <v>73.090499999999992</v>
      </c>
      <c r="J14" s="9">
        <f t="shared" si="5"/>
        <v>73.090499999999992</v>
      </c>
      <c r="K14" s="9">
        <f t="shared" si="5"/>
        <v>73.090499999999992</v>
      </c>
      <c r="L14" s="9">
        <f t="shared" si="5"/>
        <v>73.090499999999992</v>
      </c>
      <c r="M14" s="9">
        <f>M12+M13+M9-M6</f>
        <v>76.690499999999986</v>
      </c>
    </row>
    <row r="15" spans="2:16" x14ac:dyDescent="0.25">
      <c r="D15" s="9"/>
      <c r="E15" s="9"/>
      <c r="F15" s="9"/>
      <c r="G15" s="9"/>
      <c r="H15" s="9"/>
      <c r="I15" s="9"/>
      <c r="J15" s="9"/>
      <c r="K15" s="9"/>
      <c r="L15" s="9"/>
      <c r="M15" s="9"/>
    </row>
    <row r="18" spans="2:16" x14ac:dyDescent="0.25">
      <c r="B18" t="s">
        <v>25</v>
      </c>
    </row>
    <row r="19" spans="2:16" x14ac:dyDescent="0.25">
      <c r="B19" t="s">
        <v>10</v>
      </c>
      <c r="D19">
        <v>1000</v>
      </c>
    </row>
    <row r="20" spans="2:16" x14ac:dyDescent="0.25">
      <c r="B20" s="2" t="s">
        <v>0</v>
      </c>
      <c r="C20" s="2">
        <v>0</v>
      </c>
      <c r="D20" s="2">
        <v>1</v>
      </c>
      <c r="E20" s="2">
        <v>2</v>
      </c>
      <c r="F20" s="2">
        <v>3</v>
      </c>
      <c r="G20" s="2">
        <v>4</v>
      </c>
      <c r="H20" s="2">
        <v>5</v>
      </c>
      <c r="I20" s="2">
        <v>6</v>
      </c>
      <c r="J20" s="2">
        <v>7</v>
      </c>
      <c r="K20" s="2">
        <v>8</v>
      </c>
      <c r="L20" s="2">
        <v>9</v>
      </c>
      <c r="M20" s="2">
        <v>10</v>
      </c>
      <c r="O20" t="s">
        <v>5</v>
      </c>
      <c r="P20" s="1">
        <v>0.3</v>
      </c>
    </row>
    <row r="21" spans="2:16" x14ac:dyDescent="0.25">
      <c r="O21" t="s">
        <v>9</v>
      </c>
      <c r="P21" s="1">
        <v>0.1</v>
      </c>
    </row>
    <row r="22" spans="2:16" x14ac:dyDescent="0.25">
      <c r="B22" t="s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t="s">
        <v>12</v>
      </c>
      <c r="P22">
        <v>10000</v>
      </c>
    </row>
    <row r="23" spans="2:16" x14ac:dyDescent="0.25">
      <c r="B23" t="s">
        <v>13</v>
      </c>
      <c r="C23" s="3">
        <f>P22/D19</f>
        <v>10</v>
      </c>
      <c r="D23" s="3"/>
      <c r="E23" s="3"/>
      <c r="F23" s="3"/>
      <c r="G23" s="3">
        <f>P22/D19</f>
        <v>10</v>
      </c>
      <c r="H23" s="3"/>
      <c r="I23" s="3"/>
      <c r="J23" s="3"/>
      <c r="K23" s="3"/>
      <c r="L23" s="3"/>
      <c r="M23" s="3"/>
      <c r="O23" t="s">
        <v>17</v>
      </c>
      <c r="P23">
        <v>12100</v>
      </c>
    </row>
    <row r="24" spans="2:16" x14ac:dyDescent="0.25">
      <c r="B24" t="s">
        <v>26</v>
      </c>
      <c r="C24" s="3">
        <f>P27/D19</f>
        <v>8.1</v>
      </c>
      <c r="D24" s="3"/>
      <c r="E24" s="3"/>
      <c r="F24" s="3"/>
      <c r="G24" s="3"/>
      <c r="H24" s="3"/>
      <c r="I24" s="3"/>
      <c r="J24" s="3"/>
      <c r="K24" s="3"/>
      <c r="L24" s="3"/>
      <c r="M24" s="3"/>
      <c r="O24" t="s">
        <v>14</v>
      </c>
      <c r="P24">
        <f>(P22+P23+P22)/10</f>
        <v>3210</v>
      </c>
    </row>
    <row r="25" spans="2:16" x14ac:dyDescent="0.25">
      <c r="B25" t="s">
        <v>11</v>
      </c>
      <c r="C25" s="3">
        <f>P23</f>
        <v>12100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O25" t="s">
        <v>18</v>
      </c>
      <c r="P25">
        <f>P22/10</f>
        <v>1000</v>
      </c>
    </row>
    <row r="26" spans="2:16" x14ac:dyDescent="0.25">
      <c r="B26" t="s">
        <v>8</v>
      </c>
      <c r="C26" s="3"/>
      <c r="D26" s="3">
        <f>105315/$D$19</f>
        <v>105.315</v>
      </c>
      <c r="E26" s="3">
        <f>D26*(1+$P$21)</f>
        <v>115.84650000000001</v>
      </c>
      <c r="F26" s="3">
        <f>E26*(1+$P$21)</f>
        <v>127.43115000000002</v>
      </c>
      <c r="G26" s="3">
        <f>F26*(1+$P$21)</f>
        <v>140.17426500000002</v>
      </c>
      <c r="H26" s="3">
        <f>G26*(1+$P$21)</f>
        <v>154.19169150000005</v>
      </c>
      <c r="I26" s="3">
        <f>H26*(1+$P$21)</f>
        <v>169.61086065000006</v>
      </c>
      <c r="J26" s="3">
        <f t="shared" ref="J26:M26" si="6">I26*(1+$P$21)</f>
        <v>186.57194671500008</v>
      </c>
      <c r="K26" s="3">
        <f t="shared" si="6"/>
        <v>205.22914138650012</v>
      </c>
      <c r="L26" s="3">
        <f t="shared" si="6"/>
        <v>225.75205552515015</v>
      </c>
      <c r="M26" s="3">
        <f t="shared" si="6"/>
        <v>248.32726107766518</v>
      </c>
      <c r="O26" t="s">
        <v>20</v>
      </c>
      <c r="P26">
        <f>P22-6*(P22/10)</f>
        <v>4000</v>
      </c>
    </row>
    <row r="27" spans="2:16" x14ac:dyDescent="0.25">
      <c r="B27" t="s">
        <v>2</v>
      </c>
      <c r="C27" s="3"/>
      <c r="D27" s="3">
        <f t="shared" ref="D27:M27" si="7">$P$24/$D$19</f>
        <v>3.21</v>
      </c>
      <c r="E27" s="3">
        <f t="shared" si="7"/>
        <v>3.21</v>
      </c>
      <c r="F27" s="3">
        <f t="shared" si="7"/>
        <v>3.21</v>
      </c>
      <c r="G27" s="3">
        <f t="shared" si="7"/>
        <v>3.21</v>
      </c>
      <c r="H27" s="3">
        <f t="shared" si="7"/>
        <v>3.21</v>
      </c>
      <c r="I27" s="3">
        <f t="shared" si="7"/>
        <v>3.21</v>
      </c>
      <c r="J27" s="3">
        <f t="shared" si="7"/>
        <v>3.21</v>
      </c>
      <c r="K27" s="3">
        <f t="shared" si="7"/>
        <v>3.21</v>
      </c>
      <c r="L27" s="3">
        <f t="shared" si="7"/>
        <v>3.21</v>
      </c>
      <c r="M27" s="3">
        <f t="shared" si="7"/>
        <v>3.21</v>
      </c>
      <c r="O27" t="s">
        <v>21</v>
      </c>
      <c r="P27">
        <v>8100</v>
      </c>
    </row>
    <row r="28" spans="2:16" x14ac:dyDescent="0.25">
      <c r="B28" t="s">
        <v>3</v>
      </c>
      <c r="C28" s="3"/>
      <c r="D28" s="3"/>
      <c r="E28" s="3"/>
      <c r="F28" s="3"/>
      <c r="G28" s="3">
        <f>P25/D19</f>
        <v>1</v>
      </c>
      <c r="H28" s="3"/>
      <c r="I28" s="3"/>
      <c r="J28" s="3"/>
      <c r="K28" s="3"/>
      <c r="L28" s="3"/>
      <c r="M28" s="3"/>
    </row>
    <row r="29" spans="2:16" x14ac:dyDescent="0.25">
      <c r="B29" t="s">
        <v>4</v>
      </c>
      <c r="C29" s="3"/>
      <c r="D29" s="3">
        <f>D26-D27+D28</f>
        <v>102.105</v>
      </c>
      <c r="E29" s="3">
        <f t="shared" ref="E29" si="8">E26-E27+E28</f>
        <v>112.63650000000001</v>
      </c>
      <c r="F29" s="3">
        <f t="shared" ref="F29" si="9">F26-F27+F28</f>
        <v>124.22115000000002</v>
      </c>
      <c r="G29" s="3">
        <f>G26-G27+G28</f>
        <v>137.96426500000001</v>
      </c>
      <c r="H29" s="3">
        <f t="shared" ref="H29" si="10">H26-H27+H28</f>
        <v>150.98169150000004</v>
      </c>
      <c r="I29" s="3">
        <f t="shared" ref="I29" si="11">I26-I27+I28</f>
        <v>166.40086065000006</v>
      </c>
      <c r="J29" s="3">
        <f t="shared" ref="J29" si="12">J26-J27+J28</f>
        <v>183.36194671500007</v>
      </c>
      <c r="K29" s="3">
        <f t="shared" ref="K29" si="13">K26-K27+K28</f>
        <v>202.01914138650011</v>
      </c>
      <c r="L29" s="3">
        <f t="shared" ref="L29" si="14">L26-L27+L28</f>
        <v>222.54205552515015</v>
      </c>
      <c r="M29" s="3">
        <f t="shared" ref="M29" si="15">M26-M27+M28</f>
        <v>245.11726107766518</v>
      </c>
    </row>
    <row r="30" spans="2:16" x14ac:dyDescent="0.25">
      <c r="B30" t="s">
        <v>5</v>
      </c>
      <c r="C30" s="3"/>
      <c r="D30" s="3">
        <f>D29*$P$4</f>
        <v>30.631499999999999</v>
      </c>
      <c r="E30" s="3">
        <f t="shared" ref="E30" si="16">E29*$P$4</f>
        <v>33.790950000000002</v>
      </c>
      <c r="F30" s="3">
        <f t="shared" ref="F30" si="17">F29*$P$4</f>
        <v>37.266345000000008</v>
      </c>
      <c r="G30" s="3">
        <f t="shared" ref="G30" si="18">G29*$P$4</f>
        <v>41.389279500000001</v>
      </c>
      <c r="H30" s="3">
        <f t="shared" ref="H30" si="19">H29*$P$4</f>
        <v>45.294507450000012</v>
      </c>
      <c r="I30" s="3">
        <f t="shared" ref="I30" si="20">I29*$P$4</f>
        <v>49.920258195000017</v>
      </c>
      <c r="J30" s="3">
        <f t="shared" ref="J30" si="21">J29*$P$4</f>
        <v>55.008584014500023</v>
      </c>
      <c r="K30" s="3">
        <f t="shared" ref="K30" si="22">K29*$P$4</f>
        <v>60.605742415950033</v>
      </c>
      <c r="L30" s="3">
        <f t="shared" ref="L30" si="23">L29*$P$4</f>
        <v>66.762616657545038</v>
      </c>
      <c r="M30" s="3">
        <f t="shared" ref="M30" si="24">M29*$P$4</f>
        <v>73.535178323299547</v>
      </c>
    </row>
    <row r="31" spans="2:16" x14ac:dyDescent="0.25">
      <c r="B31" t="s">
        <v>19</v>
      </c>
      <c r="C31" s="3"/>
      <c r="D31" s="3">
        <f>D29-D30</f>
        <v>71.473500000000001</v>
      </c>
      <c r="E31" s="3">
        <f t="shared" ref="E31" si="25">E29-E30</f>
        <v>78.845550000000003</v>
      </c>
      <c r="F31" s="3">
        <f t="shared" ref="F31" si="26">F29-F30</f>
        <v>86.954805000000022</v>
      </c>
      <c r="G31" s="3">
        <f t="shared" ref="G31" si="27">G29-G30</f>
        <v>96.574985500000011</v>
      </c>
      <c r="H31" s="3">
        <f t="shared" ref="H31" si="28">H29-H30</f>
        <v>105.68718405000003</v>
      </c>
      <c r="I31" s="3">
        <f t="shared" ref="I31" si="29">I29-I30</f>
        <v>116.48060245500004</v>
      </c>
      <c r="J31" s="3">
        <f t="shared" ref="J31" si="30">J29-J30</f>
        <v>128.35336270050004</v>
      </c>
      <c r="K31" s="3">
        <f t="shared" ref="K31" si="31">K29-K30</f>
        <v>141.41339897055008</v>
      </c>
      <c r="L31" s="3">
        <f t="shared" ref="L31" si="32">L29-L30</f>
        <v>155.77943886760511</v>
      </c>
      <c r="M31" s="3">
        <f t="shared" ref="M31" si="33">M29-M30</f>
        <v>171.58208275436562</v>
      </c>
    </row>
    <row r="32" spans="2:16" x14ac:dyDescent="0.25">
      <c r="B32" t="s">
        <v>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>(P26+P27)/D19</f>
        <v>12.1</v>
      </c>
    </row>
    <row r="33" spans="2:13" x14ac:dyDescent="0.25">
      <c r="B33" t="s">
        <v>7</v>
      </c>
      <c r="C33" s="3">
        <f>-SUM(C23:C25)</f>
        <v>-12118.1</v>
      </c>
      <c r="D33" s="3">
        <f>D31+D32+D28-D22</f>
        <v>71.473500000000001</v>
      </c>
      <c r="E33" s="3">
        <f t="shared" ref="E33" si="34">E31+E32+E28-E22</f>
        <v>78.845550000000003</v>
      </c>
      <c r="F33" s="3">
        <f t="shared" ref="F33" si="35">F31+F32+F28-F22</f>
        <v>86.954805000000022</v>
      </c>
      <c r="G33" s="3">
        <f t="shared" ref="G33" si="36">G31+G32+G28-G22</f>
        <v>97.574985500000011</v>
      </c>
      <c r="H33" s="3">
        <f t="shared" ref="H33" si="37">H31+H32+H28-H22</f>
        <v>105.68718405000003</v>
      </c>
      <c r="I33" s="3">
        <f t="shared" ref="I33" si="38">I31+I32+I28-I22</f>
        <v>116.48060245500004</v>
      </c>
      <c r="J33" s="3">
        <f t="shared" ref="J33" si="39">J31+J32+J28-J22</f>
        <v>128.35336270050004</v>
      </c>
      <c r="K33" s="3">
        <f t="shared" ref="K33" si="40">K31+K32+K28-K22</f>
        <v>141.41339897055008</v>
      </c>
      <c r="L33" s="3">
        <f t="shared" ref="L33" si="41">L31+L32+L28-L22</f>
        <v>155.77943886760511</v>
      </c>
      <c r="M33" s="3">
        <f t="shared" ref="M33" si="42">M31+M32+M28-M22</f>
        <v>183.68208275436561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6"/>
  <sheetViews>
    <sheetView workbookViewId="0">
      <selection activeCell="E9" sqref="E9"/>
    </sheetView>
  </sheetViews>
  <sheetFormatPr baseColWidth="10" defaultRowHeight="15" x14ac:dyDescent="0.25"/>
  <cols>
    <col min="2" max="2" width="20.140625" customWidth="1"/>
  </cols>
  <sheetData>
    <row r="3" spans="2:13" x14ac:dyDescent="0.25">
      <c r="B3" s="7"/>
      <c r="C3" s="7">
        <v>0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</row>
    <row r="4" spans="2:13" x14ac:dyDescent="0.25">
      <c r="B4" t="s">
        <v>23</v>
      </c>
      <c r="C4" s="3">
        <f>Hoja1!C33</f>
        <v>-12118.1</v>
      </c>
      <c r="D4" s="3">
        <f>Hoja1!D33</f>
        <v>71.473500000000001</v>
      </c>
      <c r="E4" s="3">
        <f>Hoja1!E33</f>
        <v>78.845550000000003</v>
      </c>
      <c r="F4" s="3">
        <f>Hoja1!F33</f>
        <v>86.954805000000022</v>
      </c>
      <c r="G4" s="3">
        <f>Hoja1!G33</f>
        <v>97.574985500000011</v>
      </c>
      <c r="H4" s="3">
        <f>Hoja1!H33</f>
        <v>105.68718405000003</v>
      </c>
      <c r="I4" s="3">
        <f>Hoja1!I33</f>
        <v>116.48060245500004</v>
      </c>
      <c r="J4" s="3">
        <f>Hoja1!J33</f>
        <v>128.35336270050004</v>
      </c>
      <c r="K4" s="3">
        <f>Hoja1!K33</f>
        <v>141.41339897055008</v>
      </c>
      <c r="L4" s="3">
        <f>Hoja1!L33</f>
        <v>155.77943886760511</v>
      </c>
      <c r="M4" s="3">
        <f>Hoja1!M33</f>
        <v>183.68208275436561</v>
      </c>
    </row>
    <row r="5" spans="2:13" x14ac:dyDescent="0.25">
      <c r="B5" t="s">
        <v>24</v>
      </c>
      <c r="C5">
        <f>Hoja1!C14</f>
        <v>0</v>
      </c>
      <c r="D5" s="3">
        <f>Hoja1!D14</f>
        <v>73.090499999999992</v>
      </c>
      <c r="E5" s="3">
        <f>Hoja1!E14</f>
        <v>73.090499999999992</v>
      </c>
      <c r="F5" s="3">
        <f>Hoja1!F14</f>
        <v>73.090499999999992</v>
      </c>
      <c r="G5" s="3">
        <f>Hoja1!G14</f>
        <v>65.620500000000007</v>
      </c>
      <c r="H5" s="3">
        <f>Hoja1!H14</f>
        <v>73.090499999999992</v>
      </c>
      <c r="I5" s="3">
        <f>Hoja1!I14</f>
        <v>73.090499999999992</v>
      </c>
      <c r="J5" s="3">
        <f>Hoja1!J14</f>
        <v>73.090499999999992</v>
      </c>
      <c r="K5" s="3">
        <f>Hoja1!K14</f>
        <v>73.090499999999992</v>
      </c>
      <c r="L5" s="3">
        <f>Hoja1!L14</f>
        <v>73.090499999999992</v>
      </c>
      <c r="M5" s="3">
        <f>Hoja1!M14</f>
        <v>76.690499999999986</v>
      </c>
    </row>
    <row r="6" spans="2:13" x14ac:dyDescent="0.25">
      <c r="B6" s="5" t="s">
        <v>22</v>
      </c>
      <c r="C6" s="6">
        <f>C4-C5</f>
        <v>-12118.1</v>
      </c>
      <c r="D6" s="6">
        <f t="shared" ref="D6:M6" si="0">D4-D5</f>
        <v>-1.6169999999999902</v>
      </c>
      <c r="E6" s="6">
        <f t="shared" si="0"/>
        <v>5.7550500000000113</v>
      </c>
      <c r="F6" s="6">
        <f t="shared" si="0"/>
        <v>13.86430500000003</v>
      </c>
      <c r="G6" s="6">
        <f t="shared" si="0"/>
        <v>31.954485500000004</v>
      </c>
      <c r="H6" s="6">
        <f t="shared" si="0"/>
        <v>32.596684050000036</v>
      </c>
      <c r="I6" s="6">
        <f t="shared" si="0"/>
        <v>43.390102455000047</v>
      </c>
      <c r="J6" s="6">
        <f t="shared" si="0"/>
        <v>55.262862700500051</v>
      </c>
      <c r="K6" s="6">
        <f t="shared" si="0"/>
        <v>68.322898970550085</v>
      </c>
      <c r="L6" s="6">
        <f t="shared" si="0"/>
        <v>82.688938867605117</v>
      </c>
      <c r="M6" s="6">
        <f t="shared" si="0"/>
        <v>106.99158275436562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2017-09-10T20:26:45Z</dcterms:created>
  <dcterms:modified xsi:type="dcterms:W3CDTF">2017-09-18T15:05:50Z</dcterms:modified>
</cp:coreProperties>
</file>