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GENIERÍA ECONÓMICA Y FINANCIERA\PROYECTOS INTERESANTES\PROYECTO DE EVALUACION SOCIAL\"/>
    </mc:Choice>
  </mc:AlternateContent>
  <bookViews>
    <workbookView xWindow="0" yWindow="0" windowWidth="10215" windowHeight="75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O24" i="1"/>
  <c r="N24" i="1"/>
  <c r="M24" i="1"/>
  <c r="L24" i="1"/>
  <c r="K24" i="1"/>
  <c r="J24" i="1"/>
  <c r="I24" i="1"/>
  <c r="H24" i="1"/>
  <c r="G24" i="1"/>
  <c r="G21" i="1"/>
  <c r="P20" i="1"/>
  <c r="O20" i="1"/>
  <c r="N20" i="1"/>
  <c r="M20" i="1"/>
  <c r="L20" i="1"/>
  <c r="K20" i="1"/>
  <c r="J20" i="1"/>
  <c r="I20" i="1"/>
  <c r="H20" i="1"/>
  <c r="G20" i="1"/>
  <c r="P19" i="1"/>
  <c r="O19" i="1"/>
  <c r="N19" i="1"/>
  <c r="M19" i="1"/>
  <c r="L19" i="1"/>
  <c r="K19" i="1"/>
  <c r="J19" i="1"/>
  <c r="I19" i="1"/>
  <c r="H19" i="1"/>
  <c r="G19" i="1"/>
  <c r="G23" i="1" s="1"/>
  <c r="G25" i="1" s="1"/>
  <c r="P11" i="1"/>
  <c r="O11" i="1"/>
  <c r="N11" i="1"/>
  <c r="M11" i="1"/>
  <c r="L11" i="1"/>
  <c r="K11" i="1"/>
  <c r="J11" i="1"/>
  <c r="I11" i="1"/>
  <c r="H11" i="1"/>
  <c r="G11" i="1"/>
  <c r="G8" i="1"/>
  <c r="P7" i="1"/>
  <c r="O7" i="1"/>
  <c r="N7" i="1"/>
  <c r="M7" i="1"/>
  <c r="L7" i="1"/>
  <c r="K7" i="1"/>
  <c r="J7" i="1"/>
  <c r="I7" i="1"/>
  <c r="H7" i="1"/>
  <c r="G7" i="1"/>
  <c r="P6" i="1"/>
  <c r="O6" i="1"/>
  <c r="N6" i="1"/>
  <c r="M6" i="1"/>
  <c r="L6" i="1"/>
  <c r="K6" i="1"/>
  <c r="J6" i="1"/>
  <c r="I6" i="1"/>
  <c r="H6" i="1"/>
  <c r="G6" i="1"/>
  <c r="G10" i="1" s="1"/>
  <c r="G12" i="1" s="1"/>
  <c r="J2" i="1"/>
  <c r="P21" i="1" s="1"/>
  <c r="K23" i="1" l="1"/>
  <c r="K25" i="1" s="1"/>
  <c r="H23" i="1"/>
  <c r="H25" i="1" s="1"/>
  <c r="L23" i="1"/>
  <c r="L25" i="1" s="1"/>
  <c r="P23" i="1"/>
  <c r="P25" i="1" s="1"/>
  <c r="N10" i="1"/>
  <c r="N12" i="1" s="1"/>
  <c r="I8" i="1"/>
  <c r="I10" i="1" s="1"/>
  <c r="I12" i="1" s="1"/>
  <c r="K8" i="1"/>
  <c r="K10" i="1" s="1"/>
  <c r="K12" i="1" s="1"/>
  <c r="M8" i="1"/>
  <c r="M10" i="1" s="1"/>
  <c r="M12" i="1" s="1"/>
  <c r="O8" i="1"/>
  <c r="O10" i="1" s="1"/>
  <c r="O12" i="1" s="1"/>
  <c r="I21" i="1"/>
  <c r="I23" i="1" s="1"/>
  <c r="I25" i="1" s="1"/>
  <c r="K21" i="1"/>
  <c r="M21" i="1"/>
  <c r="M23" i="1" s="1"/>
  <c r="M25" i="1" s="1"/>
  <c r="O21" i="1"/>
  <c r="O23" i="1" s="1"/>
  <c r="O25" i="1" s="1"/>
  <c r="H8" i="1"/>
  <c r="H10" i="1" s="1"/>
  <c r="H12" i="1" s="1"/>
  <c r="J8" i="1"/>
  <c r="J10" i="1" s="1"/>
  <c r="J12" i="1" s="1"/>
  <c r="L8" i="1"/>
  <c r="L10" i="1" s="1"/>
  <c r="L12" i="1" s="1"/>
  <c r="N8" i="1"/>
  <c r="P8" i="1"/>
  <c r="P10" i="1" s="1"/>
  <c r="P12" i="1" s="1"/>
  <c r="H21" i="1"/>
  <c r="J21" i="1"/>
  <c r="J23" i="1" s="1"/>
  <c r="J25" i="1" s="1"/>
  <c r="L21" i="1"/>
  <c r="N21" i="1"/>
  <c r="N23" i="1" s="1"/>
  <c r="N25" i="1" s="1"/>
</calcChain>
</file>

<file path=xl/sharedStrings.xml><?xml version="1.0" encoding="utf-8"?>
<sst xmlns="http://schemas.openxmlformats.org/spreadsheetml/2006/main" count="46" uniqueCount="24">
  <si>
    <t>FC=</t>
  </si>
  <si>
    <t>INGRESO NETO DEL PROYECTO A PRECIOS SOCIALES- ALTERNATIVA 1</t>
  </si>
  <si>
    <t>NOMBRE RESUMIDO DEL PROYECTO</t>
  </si>
  <si>
    <t>CONSTRUCCIÓN IRRIGACIÓN YANACOCHA HUAMANGUILLA</t>
  </si>
  <si>
    <t>RUBROS</t>
  </si>
  <si>
    <t>VAI</t>
  </si>
  <si>
    <t>AÑO 0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</si>
  <si>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</si>
  <si>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</si>
  <si>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</si>
  <si>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</si>
  <si>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</si>
  <si>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</si>
  <si>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</si>
  <si>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</si>
  <si>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</si>
  <si>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</si>
  <si>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CAMBIO EN EL VALOR DE LA PRODUCCIÓN DE LOS BENEFICIARIOS DIRECTOS</t>
  </si>
  <si>
    <t>CAMBIO EN LOS COSTOS DE PRODUCCION DE LOS BENEFICIARIOS DIRECTOS</t>
  </si>
  <si>
    <t>COSTOS DE LAS ACCIONES DEL PROYECTO A PRECIOS SOCIALES</t>
  </si>
  <si>
    <t>INGRESO NETO DE LOS BENEFICIARIOS</t>
  </si>
  <si>
    <t>FACTOR DE ACTUALIZACION</t>
  </si>
  <si>
    <t>VALOR ACTUAL A PRECIOS SOCIALES</t>
  </si>
  <si>
    <t>INGRESO NETO DEL PROYECTO A PRECIOS SOCIALES-ALTERNATIVA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</si>
</sst>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0" borderId="1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GUNDA%20PAR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IMERA%20PA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E2">
            <v>0</v>
          </cell>
          <cell r="F2">
            <v>1209975</v>
          </cell>
          <cell r="G2">
            <v>1178263</v>
          </cell>
          <cell r="H2">
            <v>1164942</v>
          </cell>
          <cell r="I2">
            <v>1151357</v>
          </cell>
          <cell r="J2">
            <v>1151357</v>
          </cell>
          <cell r="K2">
            <v>1151357</v>
          </cell>
          <cell r="L2">
            <v>1151357</v>
          </cell>
          <cell r="M2">
            <v>1151357</v>
          </cell>
          <cell r="N2">
            <v>1151357</v>
          </cell>
        </row>
        <row r="22">
          <cell r="E22">
            <v>0</v>
          </cell>
          <cell r="F22">
            <v>665110</v>
          </cell>
          <cell r="G22">
            <v>646388</v>
          </cell>
          <cell r="H22">
            <v>638525</v>
          </cell>
          <cell r="I22">
            <v>630505</v>
          </cell>
          <cell r="J22">
            <v>630505</v>
          </cell>
          <cell r="K22">
            <v>630505</v>
          </cell>
          <cell r="L22">
            <v>630505</v>
          </cell>
          <cell r="M22">
            <v>630505</v>
          </cell>
          <cell r="N22">
            <v>630505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</sheetNames>
    <sheetDataSet>
      <sheetData sheetId="0">
        <row r="26">
          <cell r="I26">
            <v>8670</v>
          </cell>
          <cell r="J26">
            <v>8670</v>
          </cell>
          <cell r="K26">
            <v>8670</v>
          </cell>
          <cell r="L26">
            <v>8670</v>
          </cell>
          <cell r="M26">
            <v>8670</v>
          </cell>
          <cell r="N26">
            <v>8670</v>
          </cell>
          <cell r="O26">
            <v>8670</v>
          </cell>
          <cell r="P26">
            <v>8670</v>
          </cell>
          <cell r="Q26">
            <v>8670</v>
          </cell>
        </row>
        <row r="27">
          <cell r="H27">
            <v>2329259</v>
          </cell>
        </row>
        <row r="28">
          <cell r="H28">
            <v>0.87719999999999998</v>
          </cell>
          <cell r="I28">
            <v>0.76949999999999996</v>
          </cell>
          <cell r="J28">
            <v>0.67500000000000004</v>
          </cell>
          <cell r="K28">
            <v>0.59209999999999996</v>
          </cell>
          <cell r="L28">
            <v>0.51939999999999997</v>
          </cell>
          <cell r="M28">
            <v>0.4556</v>
          </cell>
          <cell r="N28">
            <v>0.3997</v>
          </cell>
          <cell r="O28">
            <v>0.35059999999999997</v>
          </cell>
          <cell r="P28">
            <v>0.30759999999999998</v>
          </cell>
          <cell r="Q28">
            <v>0.26979999999999998</v>
          </cell>
        </row>
        <row r="41">
          <cell r="I41">
            <v>13670</v>
          </cell>
          <cell r="J41">
            <v>13670</v>
          </cell>
          <cell r="K41">
            <v>13670</v>
          </cell>
          <cell r="L41">
            <v>13670</v>
          </cell>
          <cell r="M41">
            <v>13670</v>
          </cell>
          <cell r="N41">
            <v>13670</v>
          </cell>
          <cell r="O41">
            <v>13670</v>
          </cell>
          <cell r="P41">
            <v>13670</v>
          </cell>
          <cell r="Q41">
            <v>13670</v>
          </cell>
        </row>
        <row r="42">
          <cell r="H42">
            <v>3826226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P25"/>
  <sheetViews>
    <sheetView tabSelected="1" topLeftCell="H1" workbookViewId="0">
      <selection activeCell="D13" sqref="D13"/>
    </sheetView>
  </sheetViews>
  <sheetFormatPr baseColWidth="10" defaultRowHeight="15" x14ac:dyDescent="0.25"/>
  <cols>
    <col min="4" max="4" width="68.7109375" customWidth="1"/>
    <col min="5" max="5" width="17.7109375" customWidth="1"/>
    <col min="7" max="7" width="12.85546875" customWidth="1"/>
  </cols>
  <sheetData>
    <row r="2" spans="4:16" x14ac:dyDescent="0.25">
      <c r="I2" t="s">
        <v>0</v>
      </c>
      <c r="J2" s="1">
        <f>ROUNDDOWN(1/(1+0.18),2)</f>
        <v>0.84</v>
      </c>
      <c r="K2" s="2">
        <v>0.85</v>
      </c>
    </row>
    <row r="3" spans="4:16" x14ac:dyDescent="0.25">
      <c r="D3" s="3"/>
      <c r="E3" s="4" t="s">
        <v>1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4:16" x14ac:dyDescent="0.25">
      <c r="D4" s="5" t="s">
        <v>2</v>
      </c>
      <c r="E4" s="6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4:16" x14ac:dyDescent="0.25"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3" t="s">
        <v>14</v>
      </c>
      <c r="O5" s="3" t="s">
        <v>15</v>
      </c>
      <c r="P5" s="3" t="s">
        <v>16</v>
      </c>
    </row>
    <row r="6" spans="4:16" x14ac:dyDescent="0.25">
      <c r="D6" s="5" t="s">
        <v>17</v>
      </c>
      <c r="E6" s="5"/>
      <c r="F6" s="5">
        <v>0</v>
      </c>
      <c r="G6" s="8">
        <f>[1]Hoja1!$E$2</f>
        <v>0</v>
      </c>
      <c r="H6" s="9">
        <f>[1]Hoja1!$F$2</f>
        <v>1209975</v>
      </c>
      <c r="I6" s="9">
        <f>[1]Hoja1!$G$2</f>
        <v>1178263</v>
      </c>
      <c r="J6" s="9">
        <f>[1]Hoja1!$H$2</f>
        <v>1164942</v>
      </c>
      <c r="K6" s="9">
        <f>[1]Hoja1!$I$2</f>
        <v>1151357</v>
      </c>
      <c r="L6" s="9">
        <f>[1]Hoja1!$J$2</f>
        <v>1151357</v>
      </c>
      <c r="M6" s="9">
        <f>[1]Hoja1!$K$2</f>
        <v>1151357</v>
      </c>
      <c r="N6" s="10">
        <f>[1]Hoja1!$L$2</f>
        <v>1151357</v>
      </c>
      <c r="O6" s="10">
        <f>[1]Hoja1!$M$2</f>
        <v>1151357</v>
      </c>
      <c r="P6" s="10">
        <f>[1]Hoja1!$N$2</f>
        <v>1151357</v>
      </c>
    </row>
    <row r="7" spans="4:16" x14ac:dyDescent="0.25">
      <c r="D7" s="5" t="s">
        <v>18</v>
      </c>
      <c r="E7" s="5"/>
      <c r="F7" s="5">
        <v>0</v>
      </c>
      <c r="G7" s="8">
        <f>[1]Hoja1!$E$22</f>
        <v>0</v>
      </c>
      <c r="H7" s="9">
        <f>[1]Hoja1!$F$22</f>
        <v>665110</v>
      </c>
      <c r="I7" s="9">
        <f>[1]Hoja1!$G$22</f>
        <v>646388</v>
      </c>
      <c r="J7" s="9">
        <f>[1]Hoja1!$H$22</f>
        <v>638525</v>
      </c>
      <c r="K7" s="9">
        <f>[1]Hoja1!$I$22</f>
        <v>630505</v>
      </c>
      <c r="L7" s="9">
        <f>[1]Hoja1!$J$22</f>
        <v>630505</v>
      </c>
      <c r="M7" s="9">
        <f>[1]Hoja1!$K$22</f>
        <v>630505</v>
      </c>
      <c r="N7" s="10">
        <f>[1]Hoja1!$L$22</f>
        <v>630505</v>
      </c>
      <c r="O7" s="10">
        <f>[1]Hoja1!$M$22</f>
        <v>630505</v>
      </c>
      <c r="P7" s="10">
        <f>[1]Hoja1!$N$22</f>
        <v>630505</v>
      </c>
    </row>
    <row r="8" spans="4:16" x14ac:dyDescent="0.25">
      <c r="D8" s="5" t="s">
        <v>19</v>
      </c>
      <c r="E8" s="5"/>
      <c r="F8" s="5"/>
      <c r="G8" s="11">
        <f>[2]Hoja4!$H$27*0.95</f>
        <v>2212796.0499999998</v>
      </c>
      <c r="H8" s="12">
        <f>([2]Hoja4!$I$26)*J2</f>
        <v>7282.8</v>
      </c>
      <c r="I8" s="12">
        <f>[2]Hoja4!$J$26*J2</f>
        <v>7282.8</v>
      </c>
      <c r="J8" s="12">
        <f>[2]Hoja4!$K$26*J2</f>
        <v>7282.8</v>
      </c>
      <c r="K8" s="12">
        <f>[2]Hoja4!$L$26*J2</f>
        <v>7282.8</v>
      </c>
      <c r="L8" s="12">
        <f>[2]Hoja4!$M$26*J2</f>
        <v>7282.8</v>
      </c>
      <c r="M8" s="12">
        <f>[2]Hoja4!$N$26*J2</f>
        <v>7282.8</v>
      </c>
      <c r="N8" s="13">
        <f>[2]Hoja4!$O$26*J2</f>
        <v>7282.8</v>
      </c>
      <c r="O8" s="13">
        <f>[2]Hoja4!$P$26*J2</f>
        <v>7282.8</v>
      </c>
      <c r="P8" s="13">
        <f>[2]Hoja4!$Q$26*J2</f>
        <v>7282.8</v>
      </c>
    </row>
    <row r="9" spans="4:16" x14ac:dyDescent="0.25">
      <c r="D9" s="5"/>
      <c r="E9" s="5"/>
      <c r="F9" s="5"/>
      <c r="G9" s="5"/>
      <c r="H9" s="12"/>
      <c r="I9" s="5"/>
      <c r="J9" s="5"/>
      <c r="K9" s="5"/>
      <c r="L9" s="5"/>
      <c r="M9" s="5"/>
      <c r="N9" s="3"/>
      <c r="O9" s="3"/>
      <c r="P9" s="3"/>
    </row>
    <row r="10" spans="4:16" x14ac:dyDescent="0.25">
      <c r="D10" s="14" t="s">
        <v>20</v>
      </c>
      <c r="E10" s="5"/>
      <c r="F10" s="5"/>
      <c r="G10" s="8">
        <f>G6-G7-G8</f>
        <v>-2212796.0499999998</v>
      </c>
      <c r="H10" s="8">
        <f t="shared" ref="H10:P10" si="0">H6-H7-H8</f>
        <v>537582.19999999995</v>
      </c>
      <c r="I10" s="8">
        <f t="shared" si="0"/>
        <v>524592.19999999995</v>
      </c>
      <c r="J10" s="8">
        <f t="shared" si="0"/>
        <v>519134.2</v>
      </c>
      <c r="K10" s="8">
        <f t="shared" si="0"/>
        <v>513569.2</v>
      </c>
      <c r="L10" s="8">
        <f t="shared" si="0"/>
        <v>513569.2</v>
      </c>
      <c r="M10" s="8">
        <f t="shared" si="0"/>
        <v>513569.2</v>
      </c>
      <c r="N10" s="15">
        <f t="shared" si="0"/>
        <v>513569.2</v>
      </c>
      <c r="O10" s="15">
        <f t="shared" si="0"/>
        <v>513569.2</v>
      </c>
      <c r="P10" s="15">
        <f t="shared" si="0"/>
        <v>513569.2</v>
      </c>
    </row>
    <row r="11" spans="4:16" x14ac:dyDescent="0.25">
      <c r="D11" s="5" t="s">
        <v>21</v>
      </c>
      <c r="E11" s="5"/>
      <c r="F11" s="5"/>
      <c r="G11" s="5">
        <f>[2]Hoja4!$H$28</f>
        <v>0.87719999999999998</v>
      </c>
      <c r="H11" s="5">
        <f>[2]Hoja4!$I$28</f>
        <v>0.76949999999999996</v>
      </c>
      <c r="I11" s="5">
        <f>[2]Hoja4!$J$28</f>
        <v>0.67500000000000004</v>
      </c>
      <c r="J11" s="5">
        <f>[2]Hoja4!$K$28</f>
        <v>0.59209999999999996</v>
      </c>
      <c r="K11" s="5">
        <f>[2]Hoja4!$L$28</f>
        <v>0.51939999999999997</v>
      </c>
      <c r="L11" s="5">
        <f>[2]Hoja4!$M$28</f>
        <v>0.4556</v>
      </c>
      <c r="M11" s="5">
        <f>[2]Hoja4!$N$28</f>
        <v>0.3997</v>
      </c>
      <c r="N11" s="3">
        <f>[2]Hoja4!$O$28</f>
        <v>0.35059999999999997</v>
      </c>
      <c r="O11" s="3">
        <f>[2]Hoja4!$P$28</f>
        <v>0.30759999999999998</v>
      </c>
      <c r="P11" s="3">
        <f>[2]Hoja4!$Q$28</f>
        <v>0.26979999999999998</v>
      </c>
    </row>
    <row r="12" spans="4:16" x14ac:dyDescent="0.25">
      <c r="D12" s="5" t="s">
        <v>22</v>
      </c>
      <c r="E12" s="5"/>
      <c r="F12" s="5"/>
      <c r="G12" s="16">
        <f>G10*G11</f>
        <v>-1941064.6950599998</v>
      </c>
      <c r="H12" s="16">
        <f t="shared" ref="H12:P12" si="1">H10*H11</f>
        <v>413669.50289999996</v>
      </c>
      <c r="I12" s="16">
        <f t="shared" si="1"/>
        <v>354099.73499999999</v>
      </c>
      <c r="J12" s="16">
        <f t="shared" si="1"/>
        <v>307379.35982000001</v>
      </c>
      <c r="K12" s="16">
        <f t="shared" si="1"/>
        <v>266747.84247999999</v>
      </c>
      <c r="L12" s="16">
        <f t="shared" si="1"/>
        <v>233982.12752000001</v>
      </c>
      <c r="M12" s="16">
        <f t="shared" si="1"/>
        <v>205273.60923999999</v>
      </c>
      <c r="N12" s="17">
        <f t="shared" si="1"/>
        <v>180057.36151999998</v>
      </c>
      <c r="O12" s="17">
        <f t="shared" si="1"/>
        <v>157973.88592</v>
      </c>
      <c r="P12" s="17">
        <f t="shared" si="1"/>
        <v>138560.97016</v>
      </c>
    </row>
    <row r="13" spans="4:16" x14ac:dyDescent="0.25">
      <c r="D13" s="3"/>
      <c r="E13" s="3"/>
      <c r="F13" s="3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4:16" x14ac:dyDescent="0.25">
      <c r="D14" s="3"/>
      <c r="E14" s="3"/>
      <c r="F14" s="3"/>
      <c r="G14" s="17"/>
      <c r="H14" s="17"/>
      <c r="I14" s="17" t="s">
        <v>0</v>
      </c>
      <c r="J14" s="18">
        <v>0.92</v>
      </c>
      <c r="K14" s="19">
        <v>0.95</v>
      </c>
      <c r="L14" s="17"/>
      <c r="M14" s="17"/>
      <c r="N14" s="17"/>
      <c r="O14" s="17"/>
      <c r="P14" s="17"/>
    </row>
    <row r="15" spans="4:16" x14ac:dyDescent="0.25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4:16" x14ac:dyDescent="0.25">
      <c r="D16" s="20"/>
      <c r="E16" s="21" t="s">
        <v>23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</row>
    <row r="17" spans="4:16" x14ac:dyDescent="0.25">
      <c r="D17" s="5" t="s">
        <v>2</v>
      </c>
      <c r="E17" s="24" t="s">
        <v>3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6"/>
    </row>
    <row r="18" spans="4:16" x14ac:dyDescent="0.25">
      <c r="D18" s="5" t="s">
        <v>4</v>
      </c>
      <c r="E18" s="5" t="s">
        <v>5</v>
      </c>
      <c r="F18" s="5" t="s">
        <v>6</v>
      </c>
      <c r="G18" s="5" t="s">
        <v>7</v>
      </c>
      <c r="H18" s="5" t="s">
        <v>8</v>
      </c>
      <c r="I18" s="5" t="s">
        <v>9</v>
      </c>
      <c r="J18" s="5" t="s">
        <v>10</v>
      </c>
      <c r="K18" s="5" t="s">
        <v>11</v>
      </c>
      <c r="L18" s="5" t="s">
        <v>12</v>
      </c>
      <c r="M18" s="5" t="s">
        <v>13</v>
      </c>
      <c r="N18" s="5" t="s">
        <v>14</v>
      </c>
      <c r="O18" s="5" t="s">
        <v>15</v>
      </c>
      <c r="P18" s="5" t="s">
        <v>16</v>
      </c>
    </row>
    <row r="19" spans="4:16" x14ac:dyDescent="0.25">
      <c r="D19" s="5" t="s">
        <v>17</v>
      </c>
      <c r="E19" s="5"/>
      <c r="F19" s="5">
        <v>0</v>
      </c>
      <c r="G19" s="8">
        <f>[1]Hoja1!$E$2*0.92</f>
        <v>0</v>
      </c>
      <c r="H19" s="27">
        <f>[1]Hoja1!$F$2*0.92</f>
        <v>1113177</v>
      </c>
      <c r="I19" s="27">
        <f>[1]Hoja1!$G$2*0.92</f>
        <v>1084001.96</v>
      </c>
      <c r="J19" s="27">
        <f>[1]Hoja1!$H$2*0.92</f>
        <v>1071746.6400000001</v>
      </c>
      <c r="K19" s="27">
        <f>[1]Hoja1!$I$2*0.92</f>
        <v>1059248.44</v>
      </c>
      <c r="L19" s="27">
        <f>[1]Hoja1!$J$2*0.95</f>
        <v>1093789.1499999999</v>
      </c>
      <c r="M19" s="27">
        <f>[1]Hoja1!$K$2*0.92</f>
        <v>1059248.44</v>
      </c>
      <c r="N19" s="27">
        <f>[1]Hoja1!$L$2*0.92</f>
        <v>1059248.44</v>
      </c>
      <c r="O19" s="27">
        <f>[1]Hoja1!$M$2*0.92</f>
        <v>1059248.44</v>
      </c>
      <c r="P19" s="27">
        <f>[1]Hoja1!$N$2*0.92</f>
        <v>1059248.44</v>
      </c>
    </row>
    <row r="20" spans="4:16" x14ac:dyDescent="0.25">
      <c r="D20" s="5" t="s">
        <v>18</v>
      </c>
      <c r="E20" s="5"/>
      <c r="F20" s="5">
        <v>0</v>
      </c>
      <c r="G20" s="8">
        <f>[1]Hoja1!$E$22</f>
        <v>0</v>
      </c>
      <c r="H20" s="27">
        <f>[1]Hoja1!$F$22*0.92</f>
        <v>611901.20000000007</v>
      </c>
      <c r="I20" s="27">
        <f>[1]Hoja1!$G$22*0.92</f>
        <v>594676.96000000008</v>
      </c>
      <c r="J20" s="27">
        <f>[1]Hoja1!$H$22*0.92</f>
        <v>587443</v>
      </c>
      <c r="K20" s="27">
        <f>[1]Hoja1!$I$22*0.92</f>
        <v>580064.6</v>
      </c>
      <c r="L20" s="27">
        <f>[1]Hoja1!$J$22*0.92</f>
        <v>580064.6</v>
      </c>
      <c r="M20" s="27">
        <f>[1]Hoja1!$K$22*0.92</f>
        <v>580064.6</v>
      </c>
      <c r="N20" s="27">
        <f>[1]Hoja1!$L$22*0.92</f>
        <v>580064.6</v>
      </c>
      <c r="O20" s="27">
        <f>[1]Hoja1!$M$22*0.92</f>
        <v>580064.6</v>
      </c>
      <c r="P20" s="27">
        <f>[1]Hoja1!$N$22*0.92</f>
        <v>580064.6</v>
      </c>
    </row>
    <row r="21" spans="4:16" x14ac:dyDescent="0.25">
      <c r="D21" s="5" t="s">
        <v>19</v>
      </c>
      <c r="E21" s="5"/>
      <c r="F21" s="5"/>
      <c r="G21" s="11">
        <f>[2]Hoja4!$H$42*0.95</f>
        <v>3634914.6999999997</v>
      </c>
      <c r="H21" s="12">
        <f>[2]Hoja4!$I$41*J2</f>
        <v>11482.8</v>
      </c>
      <c r="I21" s="12">
        <f>[2]Hoja4!$J$41*J2</f>
        <v>11482.8</v>
      </c>
      <c r="J21" s="12">
        <f>[2]Hoja4!$K$41*J2</f>
        <v>11482.8</v>
      </c>
      <c r="K21" s="12">
        <f>[2]Hoja4!$L$41*J2</f>
        <v>11482.8</v>
      </c>
      <c r="L21" s="12">
        <f>[2]Hoja4!$M$41*J2</f>
        <v>11482.8</v>
      </c>
      <c r="M21" s="12">
        <f>[2]Hoja4!$N$41*J2</f>
        <v>11482.8</v>
      </c>
      <c r="N21" s="12">
        <f>[2]Hoja4!$O$41*J2</f>
        <v>11482.8</v>
      </c>
      <c r="O21" s="12">
        <f>[2]Hoja4!$P$41*J2</f>
        <v>11482.8</v>
      </c>
      <c r="P21" s="12">
        <f>[2]Hoja4!$Q$41*J2</f>
        <v>11482.8</v>
      </c>
    </row>
    <row r="22" spans="4:16" x14ac:dyDescent="0.25">
      <c r="D22" s="5"/>
      <c r="E22" s="5"/>
      <c r="F22" s="5"/>
      <c r="G22" s="5"/>
      <c r="H22" s="12"/>
      <c r="I22" s="5"/>
      <c r="J22" s="5"/>
      <c r="K22" s="5"/>
      <c r="L22" s="5"/>
      <c r="M22" s="5"/>
      <c r="N22" s="5"/>
      <c r="O22" s="5"/>
      <c r="P22" s="5"/>
    </row>
    <row r="23" spans="4:16" x14ac:dyDescent="0.25">
      <c r="D23" s="14" t="s">
        <v>20</v>
      </c>
      <c r="E23" s="5"/>
      <c r="F23" s="5"/>
      <c r="G23" s="8">
        <f>G19-G20-G21</f>
        <v>-3634914.6999999997</v>
      </c>
      <c r="H23" s="8">
        <f t="shared" ref="H23:P23" si="2">H19-H20-H21</f>
        <v>489792.99999999994</v>
      </c>
      <c r="I23" s="8">
        <f t="shared" si="2"/>
        <v>477842.1999999999</v>
      </c>
      <c r="J23" s="8">
        <f t="shared" si="2"/>
        <v>472820.84000000014</v>
      </c>
      <c r="K23" s="8">
        <f t="shared" si="2"/>
        <v>467701.04</v>
      </c>
      <c r="L23" s="8">
        <f t="shared" si="2"/>
        <v>502241.74999999994</v>
      </c>
      <c r="M23" s="8">
        <f t="shared" si="2"/>
        <v>467701.04</v>
      </c>
      <c r="N23" s="8">
        <f t="shared" si="2"/>
        <v>467701.04</v>
      </c>
      <c r="O23" s="8">
        <f t="shared" si="2"/>
        <v>467701.04</v>
      </c>
      <c r="P23" s="8">
        <f t="shared" si="2"/>
        <v>467701.04</v>
      </c>
    </row>
    <row r="24" spans="4:16" x14ac:dyDescent="0.25">
      <c r="D24" s="5" t="s">
        <v>21</v>
      </c>
      <c r="E24" s="5"/>
      <c r="F24" s="5"/>
      <c r="G24" s="5">
        <f>[2]Hoja4!$H$28</f>
        <v>0.87719999999999998</v>
      </c>
      <c r="H24" s="5">
        <f>[2]Hoja4!$I$28</f>
        <v>0.76949999999999996</v>
      </c>
      <c r="I24" s="5">
        <f>[2]Hoja4!$J$28</f>
        <v>0.67500000000000004</v>
      </c>
      <c r="J24" s="5">
        <f>[2]Hoja4!$K$28</f>
        <v>0.59209999999999996</v>
      </c>
      <c r="K24" s="5">
        <f>[2]Hoja4!$L$28</f>
        <v>0.51939999999999997</v>
      </c>
      <c r="L24" s="5">
        <f>[2]Hoja4!$M$28</f>
        <v>0.4556</v>
      </c>
      <c r="M24" s="5">
        <f>[2]Hoja4!$N$28</f>
        <v>0.3997</v>
      </c>
      <c r="N24" s="5">
        <f>[2]Hoja4!$O$28</f>
        <v>0.35059999999999997</v>
      </c>
      <c r="O24" s="5">
        <f>[2]Hoja4!$P$28</f>
        <v>0.30759999999999998</v>
      </c>
      <c r="P24" s="5">
        <f>[2]Hoja4!$Q$28</f>
        <v>0.26979999999999998</v>
      </c>
    </row>
    <row r="25" spans="4:16" x14ac:dyDescent="0.25">
      <c r="D25" s="5" t="s">
        <v>22</v>
      </c>
      <c r="E25" s="5"/>
      <c r="F25" s="5"/>
      <c r="G25" s="16">
        <f>G23*G24</f>
        <v>-3188547.1748399995</v>
      </c>
      <c r="H25" s="16">
        <f t="shared" ref="H25:P25" si="3">H23*H24</f>
        <v>376895.71349999995</v>
      </c>
      <c r="I25" s="16">
        <f t="shared" si="3"/>
        <v>322543.48499999993</v>
      </c>
      <c r="J25" s="16">
        <f t="shared" si="3"/>
        <v>279957.21936400008</v>
      </c>
      <c r="K25" s="16">
        <f t="shared" si="3"/>
        <v>242923.92017599999</v>
      </c>
      <c r="L25" s="16">
        <f t="shared" si="3"/>
        <v>228821.34129999997</v>
      </c>
      <c r="M25" s="16">
        <f t="shared" si="3"/>
        <v>186940.10568799998</v>
      </c>
      <c r="N25" s="16">
        <f t="shared" si="3"/>
        <v>163975.98462399998</v>
      </c>
      <c r="O25" s="16">
        <f t="shared" si="3"/>
        <v>143864.83990399999</v>
      </c>
      <c r="P25" s="16">
        <f t="shared" si="3"/>
        <v>126185.74059199999</v>
      </c>
    </row>
  </sheetData>
  <mergeCells count="4">
    <mergeCell ref="E3:P3"/>
    <mergeCell ref="E4:P4"/>
    <mergeCell ref="E16:P16"/>
    <mergeCell ref="E17:P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2017-12-05T06:32:07Z</dcterms:created>
  <dcterms:modified xsi:type="dcterms:W3CDTF">2017-12-05T06:33:36Z</dcterms:modified>
</cp:coreProperties>
</file>